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xr:revisionPtr revIDLastSave="0" documentId="8_{D4111CC5-CF0E-49AB-BE0D-4CDE8C1BBBAF}" xr6:coauthVersionLast="47" xr6:coauthVersionMax="47" xr10:uidLastSave="{00000000-0000-0000-0000-000000000000}"/>
  <bookViews>
    <workbookView xWindow="-120" yWindow="-120" windowWidth="29040" windowHeight="15720" xr2:uid="{00000000-000D-0000-FFFF-FFFF00000000}"/>
  </bookViews>
  <sheets>
    <sheet name="Instrucciones" sheetId="50" r:id="rId1"/>
    <sheet name="1. Main Charact, Cert &amp; Insp" sheetId="27" r:id="rId2"/>
    <sheet name="2.Evaluacion_Tecnica_Total" sheetId="38" r:id="rId3"/>
    <sheet name="Resumen_Anexo_9" sheetId="37" state="hidden" r:id="rId4"/>
  </sheets>
  <definedNames>
    <definedName name="_xlnm._FilterDatabase" localSheetId="1" hidden="1">'1. Main Charact, Cert &amp; Insp'!$C$1:$C$44</definedName>
    <definedName name="_xlnm._FilterDatabase" localSheetId="3" hidden="1">Resumen_Anexo_9!$B$5:$E$13</definedName>
    <definedName name="_xlnm.Print_Area" localSheetId="1">'1. Main Charact, Cert &amp; Insp'!$C$1:$K$28</definedName>
    <definedName name="_xlnm.Print_Area" localSheetId="0">Instrucciones!$A$1:$W$75</definedName>
    <definedName name="_xlnm.Print_Area" localSheetId="3">Resumen_Anexo_9!$A$1:$H$18</definedName>
    <definedName name="_xlnm.Print_Titles" localSheetId="1">'1. Main Charact, Cert &amp; Insp'!$3:$3</definedName>
    <definedName name="_xlnm.Print_Titles" localSheetId="3">Resumen_Anexo_9!$5:$5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7" l="1"/>
  <c r="H15" i="37"/>
  <c r="G15" i="37"/>
  <c r="I13" i="37"/>
  <c r="H13" i="37"/>
  <c r="F13" i="37"/>
  <c r="E13" i="37"/>
  <c r="H12" i="37"/>
  <c r="I12" i="37" s="1"/>
  <c r="F12" i="37"/>
  <c r="E12" i="37"/>
  <c r="I11" i="37"/>
  <c r="H11" i="37"/>
  <c r="F11" i="37"/>
  <c r="E11" i="37"/>
  <c r="H10" i="37"/>
  <c r="I10" i="37" s="1"/>
  <c r="G10" i="37"/>
  <c r="F10" i="37"/>
  <c r="E10" i="37"/>
  <c r="H9" i="37"/>
  <c r="I9" i="37" s="1"/>
  <c r="F9" i="37"/>
  <c r="E9" i="37"/>
  <c r="I8" i="37"/>
  <c r="H8" i="37"/>
  <c r="F8" i="37"/>
  <c r="E8" i="37"/>
  <c r="H7" i="37"/>
  <c r="I7" i="37" s="1"/>
  <c r="F7" i="37"/>
  <c r="E7" i="37"/>
  <c r="H6" i="37"/>
  <c r="I6" i="37" s="1"/>
  <c r="F6" i="37"/>
  <c r="E6" i="37"/>
  <c r="C6" i="37"/>
  <c r="I2" i="37"/>
  <c r="E2" i="37"/>
  <c r="O5" i="38"/>
  <c r="O4" i="38" s="1"/>
  <c r="O3" i="38" s="1"/>
  <c r="I5" i="38" s="1"/>
  <c r="H2" i="38"/>
  <c r="E2" i="38"/>
  <c r="H57" i="27"/>
  <c r="G57" i="27"/>
  <c r="H56" i="27"/>
  <c r="G56" i="27"/>
  <c r="D56" i="27"/>
  <c r="I44" i="27"/>
  <c r="H44" i="27"/>
  <c r="G44" i="27"/>
  <c r="M43" i="27"/>
  <c r="K43" i="27"/>
  <c r="I43" i="27"/>
  <c r="H43" i="27"/>
  <c r="K42" i="27"/>
  <c r="M42" i="27" s="1"/>
  <c r="I42" i="27"/>
  <c r="H42" i="27"/>
  <c r="M41" i="27"/>
  <c r="K41" i="27"/>
  <c r="I41" i="27"/>
  <c r="H41" i="27"/>
  <c r="M40" i="27"/>
  <c r="K40" i="27"/>
  <c r="I40" i="27"/>
  <c r="H40" i="27"/>
  <c r="K39" i="27"/>
  <c r="M39" i="27" s="1"/>
  <c r="J39" i="27"/>
  <c r="G12" i="37" s="1"/>
  <c r="I39" i="27"/>
  <c r="H39" i="27"/>
  <c r="K38" i="27"/>
  <c r="M38" i="27" s="1"/>
  <c r="I38" i="27"/>
  <c r="H38" i="27"/>
  <c r="K37" i="27"/>
  <c r="M37" i="27" s="1"/>
  <c r="I37" i="27"/>
  <c r="H37" i="27"/>
  <c r="M36" i="27"/>
  <c r="K36" i="27"/>
  <c r="L36" i="27" s="1"/>
  <c r="I36" i="27"/>
  <c r="H36" i="27"/>
  <c r="K35" i="27"/>
  <c r="M35" i="27" s="1"/>
  <c r="I35" i="27"/>
  <c r="H35" i="27"/>
  <c r="M34" i="27"/>
  <c r="K34" i="27"/>
  <c r="L34" i="27" s="1"/>
  <c r="I34" i="27"/>
  <c r="H34" i="27"/>
  <c r="K33" i="27"/>
  <c r="M33" i="27" s="1"/>
  <c r="I33" i="27"/>
  <c r="H33" i="27"/>
  <c r="M32" i="27"/>
  <c r="K32" i="27"/>
  <c r="L32" i="27" s="1"/>
  <c r="I32" i="27"/>
  <c r="H32" i="27"/>
  <c r="K31" i="27"/>
  <c r="M31" i="27" s="1"/>
  <c r="I31" i="27"/>
  <c r="H31" i="27"/>
  <c r="M30" i="27"/>
  <c r="L30" i="27"/>
  <c r="K30" i="27"/>
  <c r="I30" i="27"/>
  <c r="H30" i="27"/>
  <c r="K29" i="27"/>
  <c r="M29" i="27" s="1"/>
  <c r="I29" i="27"/>
  <c r="H29" i="27"/>
  <c r="M28" i="27"/>
  <c r="L28" i="27"/>
  <c r="K28" i="27"/>
  <c r="I28" i="27"/>
  <c r="H28" i="27"/>
  <c r="K27" i="27"/>
  <c r="M27" i="27" s="1"/>
  <c r="I27" i="27"/>
  <c r="H27" i="27"/>
  <c r="M26" i="27"/>
  <c r="L26" i="27"/>
  <c r="K26" i="27"/>
  <c r="I26" i="27"/>
  <c r="H26" i="27"/>
  <c r="K25" i="27"/>
  <c r="M25" i="27" s="1"/>
  <c r="I25" i="27"/>
  <c r="H25" i="27"/>
  <c r="M24" i="27"/>
  <c r="L24" i="27"/>
  <c r="K24" i="27"/>
  <c r="I24" i="27"/>
  <c r="H24" i="27"/>
  <c r="K23" i="27"/>
  <c r="M23" i="27" s="1"/>
  <c r="I23" i="27"/>
  <c r="H23" i="27"/>
  <c r="M22" i="27"/>
  <c r="K22" i="27"/>
  <c r="I22" i="27"/>
  <c r="H22" i="27"/>
  <c r="M21" i="27"/>
  <c r="K21" i="27"/>
  <c r="I21" i="27"/>
  <c r="H21" i="27"/>
  <c r="K20" i="27"/>
  <c r="M20" i="27" s="1"/>
  <c r="J20" i="27"/>
  <c r="I20" i="27"/>
  <c r="H20" i="27"/>
  <c r="K19" i="27"/>
  <c r="M19" i="27" s="1"/>
  <c r="I19" i="27"/>
  <c r="H19" i="27"/>
  <c r="K18" i="27"/>
  <c r="M18" i="27" s="1"/>
  <c r="I18" i="27"/>
  <c r="H18" i="27"/>
  <c r="M17" i="27"/>
  <c r="K17" i="27"/>
  <c r="I17" i="27"/>
  <c r="H17" i="27"/>
  <c r="K16" i="27"/>
  <c r="M16" i="27" s="1"/>
  <c r="I16" i="27"/>
  <c r="H16" i="27"/>
  <c r="M15" i="27"/>
  <c r="K15" i="27"/>
  <c r="I15" i="27"/>
  <c r="H15" i="27"/>
  <c r="M14" i="27"/>
  <c r="K14" i="27"/>
  <c r="I14" i="27"/>
  <c r="H14" i="27"/>
  <c r="K13" i="27"/>
  <c r="M13" i="27" s="1"/>
  <c r="J13" i="27"/>
  <c r="I13" i="27"/>
  <c r="H13" i="27"/>
  <c r="K12" i="27"/>
  <c r="M12" i="27" s="1"/>
  <c r="I12" i="27"/>
  <c r="H12" i="27"/>
  <c r="K11" i="27"/>
  <c r="M11" i="27" s="1"/>
  <c r="J11" i="27"/>
  <c r="I11" i="27"/>
  <c r="H11" i="27"/>
  <c r="K10" i="27"/>
  <c r="M10" i="27" s="1"/>
  <c r="I10" i="27"/>
  <c r="H10" i="27"/>
  <c r="K9" i="27"/>
  <c r="M9" i="27" s="1"/>
  <c r="I9" i="27"/>
  <c r="J4" i="27" s="1"/>
  <c r="H9" i="27"/>
  <c r="M8" i="27"/>
  <c r="K8" i="27"/>
  <c r="I8" i="27"/>
  <c r="H8" i="27"/>
  <c r="K7" i="27"/>
  <c r="M7" i="27" s="1"/>
  <c r="I7" i="27"/>
  <c r="H7" i="27"/>
  <c r="M6" i="27"/>
  <c r="K6" i="27"/>
  <c r="I6" i="27"/>
  <c r="H6" i="27"/>
  <c r="M5" i="27"/>
  <c r="K5" i="27"/>
  <c r="L5" i="27" s="1"/>
  <c r="I5" i="27"/>
  <c r="H5" i="27"/>
  <c r="K4" i="27"/>
  <c r="M4" i="27" s="1"/>
  <c r="I4" i="27"/>
  <c r="H4" i="27"/>
  <c r="E2" i="27"/>
  <c r="E1" i="27"/>
  <c r="M44" i="27" l="1"/>
  <c r="J5" i="38" s="1"/>
  <c r="J9" i="27"/>
  <c r="L11" i="27"/>
  <c r="J31" i="27"/>
  <c r="G7" i="37" s="1"/>
  <c r="J7" i="27"/>
  <c r="J16" i="27"/>
  <c r="L18" i="27"/>
  <c r="J23" i="27"/>
  <c r="J25" i="27"/>
  <c r="J27" i="27"/>
  <c r="J29" i="27"/>
  <c r="L33" i="27"/>
  <c r="L35" i="27"/>
  <c r="L37" i="27"/>
  <c r="J42" i="27"/>
  <c r="L7" i="27"/>
  <c r="J14" i="27"/>
  <c r="J21" i="27"/>
  <c r="L23" i="27"/>
  <c r="L25" i="27"/>
  <c r="L27" i="27"/>
  <c r="J40" i="27"/>
  <c r="L42" i="27"/>
  <c r="J12" i="27"/>
  <c r="J5" i="27"/>
  <c r="J10" i="27"/>
  <c r="J19" i="27"/>
  <c r="J32" i="27"/>
  <c r="G8" i="37" s="1"/>
  <c r="J34" i="27"/>
  <c r="J36" i="27"/>
  <c r="J38" i="27"/>
  <c r="G11" i="37" s="1"/>
  <c r="L12" i="27"/>
  <c r="J17" i="27"/>
  <c r="J30" i="27"/>
  <c r="J8" i="27"/>
  <c r="J24" i="27"/>
  <c r="J26" i="27"/>
  <c r="J28" i="27"/>
  <c r="J43" i="27"/>
  <c r="J6" i="27"/>
  <c r="J15" i="27"/>
  <c r="J22" i="27"/>
  <c r="J41" i="27"/>
  <c r="G13" i="37" s="1"/>
  <c r="J18" i="27"/>
  <c r="J33" i="27"/>
  <c r="G9" i="37" s="1"/>
  <c r="J35" i="27"/>
  <c r="J37" i="27"/>
  <c r="G6" i="37" l="1"/>
  <c r="J44" i="27"/>
</calcChain>
</file>

<file path=xl/sharedStrings.xml><?xml version="1.0" encoding="utf-8"?>
<sst xmlns="http://schemas.openxmlformats.org/spreadsheetml/2006/main" count="228" uniqueCount="159">
  <si>
    <t>Rig Specifications Option A</t>
  </si>
  <si>
    <t>Item</t>
  </si>
  <si>
    <t>Feature</t>
  </si>
  <si>
    <t>Requirement</t>
  </si>
  <si>
    <t>Remarks</t>
  </si>
  <si>
    <t>Total Rig Weight</t>
  </si>
  <si>
    <t>Quarters / Offices</t>
  </si>
  <si>
    <t>Heating / Cooling</t>
  </si>
  <si>
    <t>Air-Conditioned Accommodations (cooling and heating, HVAC)</t>
  </si>
  <si>
    <t>Recreation / TV Rooms</t>
  </si>
  <si>
    <t>Communication / Computer System</t>
  </si>
  <si>
    <t>Solids control</t>
  </si>
  <si>
    <t>Yes</t>
  </si>
  <si>
    <t xml:space="preserve"> </t>
  </si>
  <si>
    <t>Drill String</t>
  </si>
  <si>
    <t>Well Control Equipment</t>
  </si>
  <si>
    <t>Testing Equipment</t>
  </si>
  <si>
    <t>Auxiliary Equipment</t>
  </si>
  <si>
    <t>Mandatory</t>
  </si>
  <si>
    <t>Score Achieved by THIS RIG</t>
  </si>
  <si>
    <t>Weighting Maximum points</t>
  </si>
  <si>
    <t>Aspecto Evaluado</t>
  </si>
  <si>
    <t>Habitaciones / Oficinas</t>
  </si>
  <si>
    <t xml:space="preserve">Capacidades </t>
  </si>
  <si>
    <t>Control de Sólidos</t>
  </si>
  <si>
    <t>Sarta de perforación</t>
  </si>
  <si>
    <t>Equipo de Control de Pozo</t>
  </si>
  <si>
    <t>Equipo para prueba de pozo</t>
  </si>
  <si>
    <t>Equipo Auxiliar</t>
  </si>
  <si>
    <t>A</t>
  </si>
  <si>
    <t>E</t>
  </si>
  <si>
    <t>B</t>
  </si>
  <si>
    <t>C</t>
  </si>
  <si>
    <t>D</t>
  </si>
  <si>
    <t>F</t>
  </si>
  <si>
    <t>G</t>
  </si>
  <si>
    <t>H</t>
  </si>
  <si>
    <t>Capabilities</t>
  </si>
  <si>
    <t>MAX Score possible</t>
  </si>
  <si>
    <t>Grade  / Calificacion</t>
  </si>
  <si>
    <t>Rig Contractor &amp;  Name</t>
  </si>
  <si>
    <t>Ideal Score / Puntuacion
Ideal</t>
  </si>
  <si>
    <t>Total rig score</t>
  </si>
  <si>
    <t>Date</t>
  </si>
  <si>
    <t>Aspect Evaluated</t>
  </si>
  <si>
    <t>Weighting (points)</t>
  </si>
  <si>
    <t>No</t>
  </si>
  <si>
    <t>condicionales</t>
  </si>
  <si>
    <t xml:space="preserve">Max Points - Score </t>
  </si>
  <si>
    <t>Este valor de "Score" se usa para el cálculo de la evaluación Técnica</t>
  </si>
  <si>
    <t>PASS (Yes/No)?</t>
  </si>
  <si>
    <t>OFERENTE / EQUIPO</t>
  </si>
  <si>
    <t>FECHA</t>
  </si>
  <si>
    <t>Area</t>
  </si>
  <si>
    <t>Punto Evaluacion</t>
  </si>
  <si>
    <t>Descripción</t>
  </si>
  <si>
    <t>Documento Requerido</t>
  </si>
  <si>
    <t>Como se Evalúa</t>
  </si>
  <si>
    <t>PASA</t>
  </si>
  <si>
    <t>Requerimientos Básicos</t>
  </si>
  <si>
    <t>Ocultar</t>
  </si>
  <si>
    <t xml:space="preserve">Presentacion del Anexo, donde  se evaluará conforme a la Solicitud requerida. </t>
  </si>
  <si>
    <t>Basic, Cert &amp; Insp</t>
  </si>
  <si>
    <t xml:space="preserve">C </t>
  </si>
  <si>
    <t>Resultados del Anexo III a Certifcacion y Validacion de Especificaciones Tecnicas</t>
  </si>
  <si>
    <t>Presentación completa del Anexo IIIa de Excel completado por el oferente.</t>
  </si>
  <si>
    <t>1. Completar Razon Social de la Contratista</t>
  </si>
  <si>
    <t>Firma</t>
  </si>
  <si>
    <t>2. INSTRUCTIVO</t>
  </si>
  <si>
    <t>Type of vessel</t>
  </si>
  <si>
    <t>Year build</t>
  </si>
  <si>
    <t>• ABS / DNV or Other for PSV</t>
  </si>
  <si>
    <t>Comply with all statutory and class certificates in accordance with nationals and international maritime regulations.</t>
  </si>
  <si>
    <t>LOA</t>
  </si>
  <si>
    <t>Deck Cargo Area</t>
  </si>
  <si>
    <t xml:space="preserve">Deck Cargo </t>
  </si>
  <si>
    <t xml:space="preserve">Fuel </t>
  </si>
  <si>
    <t>Potable Water</t>
  </si>
  <si>
    <t>Dry Bulk</t>
  </si>
  <si>
    <t>Brine</t>
  </si>
  <si>
    <t>Able to store at least two (2) different fluids (WBM/OBM &amp; Brine) with capability of segregating/isolating the loading, storage, and discharge of the two (2) fluids.</t>
  </si>
  <si>
    <t>Fluid Segretation Capability</t>
  </si>
  <si>
    <t>Fluid (Mud / Brine) Discharging Rate</t>
  </si>
  <si>
    <t xml:space="preserve">Drill Water Discharging Rate </t>
  </si>
  <si>
    <t xml:space="preserve">Fuel Discharging Rate </t>
  </si>
  <si>
    <t>90 m3/hr or more</t>
  </si>
  <si>
    <t>Minimum capacity of the discharge pumps of 300 HP or the ability to pump to a hydrostatic head of at least 45 meters Above Mean Sea Level.</t>
  </si>
  <si>
    <t xml:space="preserve">Dynamic Positioning System </t>
  </si>
  <si>
    <t>Rescue Boat</t>
  </si>
  <si>
    <t>Minimum 180 m3</t>
  </si>
  <si>
    <t>Rig Water</t>
  </si>
  <si>
    <t>Minimum 500 m3</t>
  </si>
  <si>
    <t>Minimum 1,200 MT</t>
  </si>
  <si>
    <t>Minimum 200 m3</t>
  </si>
  <si>
    <t>Deck Crane</t>
  </si>
  <si>
    <t>Certified as DP Class 2 IMO or equivalent by class.</t>
  </si>
  <si>
    <t>Spill Response Capability</t>
  </si>
  <si>
    <t>Minimum 2MT Lift @ 2M Radius outboard. Available to deploy potential maneuvers such as, for example, spill Emergency Response</t>
  </si>
  <si>
    <t>Rescue Zone</t>
  </si>
  <si>
    <t>Rescue zone at the main deck level</t>
  </si>
  <si>
    <t>Must compy with SOLAS</t>
  </si>
  <si>
    <t>Man Overboard Rescue Net</t>
  </si>
  <si>
    <t>Jason Cradle type or equivalent.</t>
  </si>
  <si>
    <t>Safety &amp; firefighting equipment</t>
  </si>
  <si>
    <t>in accordance with SOLAS, LSA, FSS Code and any applicable national and international regulations based on the type of vessel and operation.</t>
  </si>
  <si>
    <t>H&amp;M - P&amp;I Insurance</t>
  </si>
  <si>
    <t>Comply with Protection and Indemnity and Hull &amp; Machinery insurance policies (For P&amp;I will not be accepted certificate and must have a local fronting) in accordance with the provisions of the current national insurance legislation and the stipulations in the Contract, as well as comply with the "General Administrative Provisions that establish the rules for the minimum insurance requirements for Regulated Entities carrying out works or activities related to hydrocarbon exploration and extraction, petroleum refining, and natural gas processing," published in the Official Gazette on June 23, 2016.</t>
  </si>
  <si>
    <t>Accomodations</t>
  </si>
  <si>
    <t xml:space="preserve"> • Satellite Internet
• Satellite Telephony
• GMDSS System, at least A3.
Voice and data communication must be available when accommodating company personnel                                                                                                             </t>
  </si>
  <si>
    <t>Non Smoking area</t>
  </si>
  <si>
    <t>Mud (OBM/WBM)</t>
  </si>
  <si>
    <t>Class Certification</t>
  </si>
  <si>
    <t xml:space="preserve">FIFI System </t>
  </si>
  <si>
    <t xml:space="preserve">Certification </t>
  </si>
  <si>
    <t xml:space="preserve">Flag </t>
  </si>
  <si>
    <t xml:space="preserve">Mexican </t>
  </si>
  <si>
    <t xml:space="preserve">Permits </t>
  </si>
  <si>
    <t>• Title of Water Use Concession issued by CONAGUA
• CONAGUA Sewage Discharge Permit</t>
  </si>
  <si>
    <t>• Authorization of Collection and Transport of Hazardous Waste / Special
Handling Wates issued by ASEA.
• Hazardous Waste / Special Handling Wastes Generator Number (State /
ASEA)</t>
  </si>
  <si>
    <t>ISM, SOLAS &amp; MARPOL Code</t>
  </si>
  <si>
    <t>2008 or later</t>
  </si>
  <si>
    <t>Total Vessel Weight</t>
  </si>
  <si>
    <t>• Document of Compliance for Dangerous Goods Transport
• Contingency Plan for the Transport of Dangerous Goods
• Transportation of explosives and radioactive materials</t>
  </si>
  <si>
    <t>Comply with ISM &amp; MARPOL Code</t>
  </si>
  <si>
    <t>Vessel Weigth</t>
  </si>
  <si>
    <t>Marine</t>
  </si>
  <si>
    <t xml:space="preserve">Calificación
Crítical "C" </t>
  </si>
  <si>
    <t>Puntaje 
Total de elementos requeridos</t>
  </si>
  <si>
    <t>CUMPLE</t>
  </si>
  <si>
    <t>NO CUMPLE</t>
  </si>
  <si>
    <t>Must have an opening at the stern or a viable option that allows for the deployment of oceanic containment barriers in the event of a spill contingency</t>
  </si>
  <si>
    <t>Critical Elements "C"
/
Requiered Elements "Numbers"</t>
  </si>
  <si>
    <t>Select:
 Yes or No</t>
  </si>
  <si>
    <t>PSV</t>
  </si>
  <si>
    <t xml:space="preserve">CCTV System </t>
  </si>
  <si>
    <t>CCTV surveillance system with the ability to record everything that happens around the vessel and the horizon for maritime patrol purposes</t>
  </si>
  <si>
    <t>Search and rescue lights</t>
  </si>
  <si>
    <t>Must have minimum 1 Search and Rescue Light</t>
  </si>
  <si>
    <t xml:space="preserve">Warning lights </t>
  </si>
  <si>
    <t>Strobe lights or warning lights or similar located at the highest point of the vessel's superstructure</t>
  </si>
  <si>
    <t>Fecha</t>
  </si>
  <si>
    <t>ÁREA</t>
  </si>
  <si>
    <t>Anexo III a. Especificaciones de la embarcación PSV .</t>
  </si>
  <si>
    <t>DD de MM AAAA</t>
  </si>
  <si>
    <t>XXXX / XXXX</t>
  </si>
  <si>
    <t>Shipowner</t>
  </si>
  <si>
    <t>The Supplier is the Shipowner</t>
  </si>
  <si>
    <t>• FiFi 1 as per classificación societies or equivalent</t>
  </si>
  <si>
    <t>Vessel Contractor &amp; Name</t>
  </si>
  <si>
    <t>CONTRATISTA/NOMBRE PSV</t>
  </si>
  <si>
    <t>230/280 ft</t>
  </si>
  <si>
    <t>Minimum 550 m3</t>
  </si>
  <si>
    <t>Minimum 200 to 360 MT as per the conditions of Annex II.</t>
  </si>
  <si>
    <t>Minimum 650 m3</t>
  </si>
  <si>
    <t xml:space="preserve">Dry Bulk Discharging Rate </t>
  </si>
  <si>
    <t>20 MT/hr or more</t>
  </si>
  <si>
    <t>Cabins and beds for preferably 10 persons. 
These cabins and beds will be in addition to those for the crew</t>
  </si>
  <si>
    <t>Minimum 550 m2 Available Cargo Area</t>
  </si>
  <si>
    <t xml:space="preserve"> Score Achieved by THIS Vessel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</si>
</sst>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_-* #,##0_-;\-* #,##0_-;_-* &quot;-&quot;??_-;_-@_-"/>
    <numFmt numFmtId="167" formatCode="_ * #,##0.0_ ;_ * \-#,##0.0_ ;_ * &quot;-&quot;??_ ;_ @_ "/>
  </numFmts>
  <fonts count="30" x14ac:knownFonts="1">
    <font>
      <sz val="11"/>
      <color theme="1"/>
      <name val="Calibri"/>
      <family val="2"/>
      <scheme val="minor"/>
    </font>
    <font>
      <sz val="10"/>
      <name val="Arial"/>
      <family val="2"/>
    </font>
    <font>
      <sz val="10"/>
      <name val="Arial"/>
      <family val="2"/>
    </font>
    <font>
      <b/>
      <sz val="11"/>
      <name val="Arial"/>
      <family val="2"/>
    </font>
    <font>
      <b/>
      <sz val="10"/>
      <name val="Arial"/>
      <family val="2"/>
    </font>
    <font>
      <u/>
      <sz val="10"/>
      <name val="Arial"/>
      <family val="2"/>
    </font>
    <font>
      <b/>
      <sz val="12"/>
      <color indexed="9"/>
      <name val="Arial"/>
      <family val="2"/>
    </font>
    <font>
      <sz val="8"/>
      <name val="Arial"/>
      <family val="2"/>
    </font>
    <font>
      <b/>
      <sz val="12"/>
      <name val="Arial"/>
      <family val="2"/>
    </font>
    <font>
      <b/>
      <sz val="14"/>
      <name val="Arial"/>
      <family val="2"/>
    </font>
    <font>
      <sz val="14"/>
      <name val="Arial"/>
      <family val="2"/>
    </font>
    <font>
      <sz val="12"/>
      <name val="Arial"/>
      <family val="2"/>
    </font>
    <font>
      <sz val="11"/>
      <color theme="1"/>
      <name val="Calibri"/>
      <family val="2"/>
      <scheme val="minor"/>
    </font>
    <font>
      <b/>
      <sz val="14"/>
      <color rgb="FFFFFF00"/>
      <name val="Calibri"/>
      <family val="2"/>
      <scheme val="minor"/>
    </font>
    <font>
      <b/>
      <sz val="12"/>
      <color theme="1"/>
      <name val="Arial"/>
      <family val="2"/>
    </font>
    <font>
      <b/>
      <sz val="12"/>
      <color rgb="FFFFFF00"/>
      <name val="Arial"/>
      <family val="2"/>
    </font>
    <font>
      <sz val="14"/>
      <color theme="1"/>
      <name val="Calibri"/>
      <family val="2"/>
      <scheme val="minor"/>
    </font>
    <font>
      <b/>
      <sz val="10"/>
      <color rgb="FFFF0000"/>
      <name val="Arial"/>
      <family val="2"/>
    </font>
    <font>
      <b/>
      <sz val="10"/>
      <color theme="1"/>
      <name val="Arial"/>
      <family val="2"/>
    </font>
    <font>
      <sz val="10"/>
      <color rgb="FFFF0000"/>
      <name val="Arial"/>
      <family val="2"/>
    </font>
    <font>
      <b/>
      <sz val="10"/>
      <color rgb="FFFFFF00"/>
      <name val="Arial"/>
      <family val="2"/>
    </font>
    <font>
      <sz val="14"/>
      <color theme="1"/>
      <name val="Arial"/>
      <family val="2"/>
    </font>
    <font>
      <b/>
      <sz val="14"/>
      <color theme="1"/>
      <name val="Arial"/>
      <family val="2"/>
    </font>
    <font>
      <sz val="14"/>
      <color theme="0"/>
      <name val="Arial"/>
      <family val="2"/>
    </font>
    <font>
      <b/>
      <sz val="14"/>
      <color rgb="FF000000"/>
      <name val="Arial"/>
      <family val="2"/>
    </font>
    <font>
      <b/>
      <sz val="14"/>
      <color theme="0"/>
      <name val="Arial"/>
      <family val="2"/>
    </font>
    <font>
      <sz val="14"/>
      <color rgb="FF000000"/>
      <name val="Arial"/>
      <family val="2"/>
    </font>
    <font>
      <b/>
      <sz val="11"/>
      <color theme="1"/>
      <name val="Calibri"/>
      <family val="2"/>
      <scheme val="minor"/>
    </font>
    <font>
      <b/>
      <sz val="15"/>
      <color theme="0"/>
      <name val="Calibri"/>
      <family val="2"/>
      <scheme val="minor"/>
    </font>
    <font>
      <sz val="15"/>
      <color theme="1"/>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rgb="FF002060"/>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3" tint="0.79998168889431442"/>
        <bgColor indexed="64"/>
      </patternFill>
    </fill>
  </fills>
  <borders count="2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bottom style="double">
        <color indexed="64"/>
      </bottom>
      <diagonal/>
    </border>
    <border>
      <left/>
      <right/>
      <top style="double">
        <color indexed="64"/>
      </top>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style="medium">
        <color theme="1"/>
      </bottom>
      <diagonal/>
    </border>
  </borders>
  <cellStyleXfs count="6">
    <xf numFmtId="0" fontId="0" fillId="0" borderId="0"/>
    <xf numFmtId="164" fontId="12" fillId="0" borderId="0" applyFont="0" applyFill="0" applyBorder="0" applyAlignment="0" applyProtection="0"/>
    <xf numFmtId="164" fontId="1" fillId="0" borderId="0" applyFont="0" applyFill="0" applyBorder="0" applyAlignment="0" applyProtection="0"/>
    <xf numFmtId="0" fontId="1" fillId="0" borderId="0"/>
    <xf numFmtId="9" fontId="12"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2" fillId="2" borderId="0" xfId="3" applyFont="1" applyFill="1"/>
    <xf numFmtId="165" fontId="2" fillId="2" borderId="0" xfId="5" applyNumberFormat="1" applyFont="1" applyFill="1" applyAlignment="1">
      <alignment horizontal="center"/>
    </xf>
    <xf numFmtId="0" fontId="2" fillId="3" borderId="0" xfId="3" applyFont="1" applyFill="1"/>
    <xf numFmtId="0" fontId="2" fillId="2" borderId="0" xfId="3" applyFont="1" applyFill="1" applyAlignment="1">
      <alignment horizontal="center" vertical="center"/>
    </xf>
    <xf numFmtId="0" fontId="4" fillId="2" borderId="0" xfId="3" applyFont="1" applyFill="1" applyAlignment="1">
      <alignment vertical="center" wrapText="1"/>
    </xf>
    <xf numFmtId="0" fontId="2" fillId="2" borderId="0" xfId="3" applyFont="1" applyFill="1" applyAlignment="1">
      <alignment horizontal="left" vertical="center"/>
    </xf>
    <xf numFmtId="165" fontId="2" fillId="2" borderId="0" xfId="5" applyNumberFormat="1" applyFont="1" applyFill="1" applyAlignment="1">
      <alignment horizontal="center" vertical="center"/>
    </xf>
    <xf numFmtId="0" fontId="2" fillId="3" borderId="0" xfId="3" applyFont="1" applyFill="1" applyAlignment="1">
      <alignment vertical="center"/>
    </xf>
    <xf numFmtId="0" fontId="2" fillId="2" borderId="0" xfId="3" applyFont="1" applyFill="1" applyAlignment="1">
      <alignment horizontal="justify" vertical="center"/>
    </xf>
    <xf numFmtId="0" fontId="4" fillId="3" borderId="0" xfId="3" applyFont="1" applyFill="1" applyAlignment="1">
      <alignment horizontal="justify" vertical="center"/>
    </xf>
    <xf numFmtId="0" fontId="2" fillId="2" borderId="0" xfId="3" applyFont="1" applyFill="1" applyAlignment="1">
      <alignment horizontal="justify"/>
    </xf>
    <xf numFmtId="0" fontId="4" fillId="3" borderId="0" xfId="3" applyFont="1" applyFill="1" applyAlignment="1">
      <alignment horizontal="justify"/>
    </xf>
    <xf numFmtId="0" fontId="2" fillId="2" borderId="0" xfId="3" applyFont="1" applyFill="1" applyAlignment="1">
      <alignment horizontal="justify" vertical="center" wrapText="1"/>
    </xf>
    <xf numFmtId="164" fontId="2" fillId="3" borderId="0" xfId="1" applyFont="1" applyFill="1" applyAlignment="1">
      <alignment vertical="center"/>
    </xf>
    <xf numFmtId="0" fontId="5" fillId="0" borderId="0" xfId="3" applyFont="1" applyAlignment="1">
      <alignment vertical="top" wrapText="1"/>
    </xf>
    <xf numFmtId="0" fontId="2" fillId="0" borderId="0" xfId="3" applyFont="1" applyAlignment="1">
      <alignment vertical="top" wrapText="1"/>
    </xf>
    <xf numFmtId="164" fontId="4" fillId="3" borderId="1" xfId="2" applyFont="1" applyFill="1" applyBorder="1" applyAlignment="1">
      <alignment vertical="center"/>
    </xf>
    <xf numFmtId="0" fontId="4" fillId="3" borderId="1" xfId="3" applyFont="1" applyFill="1" applyBorder="1" applyAlignment="1">
      <alignment vertical="center"/>
    </xf>
    <xf numFmtId="164" fontId="4" fillId="3" borderId="1" xfId="1" applyFont="1" applyFill="1" applyBorder="1" applyAlignment="1">
      <alignment vertical="center"/>
    </xf>
    <xf numFmtId="164" fontId="4" fillId="4" borderId="1" xfId="2" applyFont="1" applyFill="1" applyBorder="1" applyAlignment="1">
      <alignment vertical="center"/>
    </xf>
    <xf numFmtId="0" fontId="14" fillId="6" borderId="1" xfId="3" applyFont="1" applyFill="1" applyBorder="1" applyAlignment="1">
      <alignment horizontal="left" vertical="center" wrapText="1"/>
    </xf>
    <xf numFmtId="0" fontId="14" fillId="6" borderId="1" xfId="3" applyFont="1" applyFill="1" applyBorder="1" applyAlignment="1">
      <alignment horizontal="justify" vertical="center" wrapText="1"/>
    </xf>
    <xf numFmtId="0" fontId="14" fillId="6" borderId="1" xfId="3" applyFont="1" applyFill="1" applyBorder="1" applyAlignment="1">
      <alignment horizontal="center" vertical="center" wrapText="1"/>
    </xf>
    <xf numFmtId="0" fontId="9" fillId="7" borderId="1" xfId="3" applyFont="1" applyFill="1" applyBorder="1" applyAlignment="1">
      <alignment horizontal="left" vertical="center" wrapText="1"/>
    </xf>
    <xf numFmtId="0" fontId="9" fillId="7" borderId="1" xfId="3" applyFont="1" applyFill="1" applyBorder="1" applyAlignment="1">
      <alignment horizontal="center" vertical="center" wrapText="1"/>
    </xf>
    <xf numFmtId="165" fontId="9" fillId="7" borderId="1" xfId="5" applyNumberFormat="1" applyFont="1" applyFill="1" applyBorder="1" applyAlignment="1">
      <alignment horizontal="center" vertical="center" wrapText="1"/>
    </xf>
    <xf numFmtId="0" fontId="10" fillId="6" borderId="1" xfId="3" applyFont="1" applyFill="1" applyBorder="1" applyAlignment="1">
      <alignment horizontal="center" vertical="center" wrapText="1"/>
    </xf>
    <xf numFmtId="0" fontId="10" fillId="6" borderId="1" xfId="3" applyFont="1" applyFill="1" applyBorder="1" applyAlignment="1">
      <alignment horizontal="left" vertical="center" wrapText="1"/>
    </xf>
    <xf numFmtId="0" fontId="10" fillId="6" borderId="1" xfId="3" applyFont="1" applyFill="1" applyBorder="1" applyAlignment="1">
      <alignment horizontal="justify" vertical="center" wrapText="1"/>
    </xf>
    <xf numFmtId="164" fontId="10" fillId="6" borderId="1" xfId="2" applyFont="1" applyFill="1" applyBorder="1" applyAlignment="1">
      <alignment horizontal="center" vertical="center" wrapText="1"/>
    </xf>
    <xf numFmtId="9" fontId="10" fillId="6" borderId="1" xfId="4" applyFont="1" applyFill="1" applyBorder="1" applyAlignment="1">
      <alignment horizontal="center" vertical="center" wrapText="1"/>
    </xf>
    <xf numFmtId="9" fontId="10" fillId="6" borderId="1" xfId="2" applyNumberFormat="1" applyFont="1" applyFill="1" applyBorder="1" applyAlignment="1">
      <alignment horizontal="center" vertical="center" wrapText="1"/>
    </xf>
    <xf numFmtId="0" fontId="10" fillId="7" borderId="1" xfId="3" applyFont="1" applyFill="1" applyBorder="1" applyAlignment="1">
      <alignment horizontal="center" vertical="center" wrapText="1"/>
    </xf>
    <xf numFmtId="0" fontId="10" fillId="7" borderId="1" xfId="3" applyFont="1" applyFill="1" applyBorder="1" applyAlignment="1">
      <alignment horizontal="left" vertical="center" wrapText="1"/>
    </xf>
    <xf numFmtId="0" fontId="10" fillId="7" borderId="1" xfId="3" applyFont="1" applyFill="1" applyBorder="1" applyAlignment="1">
      <alignment horizontal="justify" vertical="center" wrapText="1"/>
    </xf>
    <xf numFmtId="164" fontId="10" fillId="7" borderId="1" xfId="2" applyFont="1" applyFill="1" applyBorder="1" applyAlignment="1">
      <alignment horizontal="center" vertical="center" wrapText="1"/>
    </xf>
    <xf numFmtId="9" fontId="10" fillId="7" borderId="1" xfId="4" applyFont="1" applyFill="1" applyBorder="1" applyAlignment="1">
      <alignment horizontal="center" vertical="center" wrapText="1"/>
    </xf>
    <xf numFmtId="9" fontId="10" fillId="7" borderId="1" xfId="2" applyNumberFormat="1" applyFont="1" applyFill="1" applyBorder="1" applyAlignment="1">
      <alignment horizontal="center" vertical="center" wrapText="1"/>
    </xf>
    <xf numFmtId="0" fontId="9" fillId="7" borderId="2" xfId="3" applyFont="1" applyFill="1" applyBorder="1" applyAlignment="1">
      <alignment horizontal="center" vertical="center"/>
    </xf>
    <xf numFmtId="0" fontId="9" fillId="3" borderId="0" xfId="3" applyFont="1" applyFill="1" applyAlignment="1">
      <alignment horizontal="right" vertical="center"/>
    </xf>
    <xf numFmtId="165" fontId="14" fillId="6" borderId="1" xfId="5" applyNumberFormat="1" applyFont="1" applyFill="1" applyBorder="1" applyAlignment="1" applyProtection="1">
      <alignment horizontal="center" vertical="center" wrapText="1"/>
    </xf>
    <xf numFmtId="164" fontId="6" fillId="8" borderId="1" xfId="1" applyFont="1" applyFill="1" applyBorder="1" applyAlignment="1" applyProtection="1">
      <alignment horizontal="center" vertical="center" wrapText="1"/>
    </xf>
    <xf numFmtId="164" fontId="15" fillId="8" borderId="1" xfId="1" applyFont="1" applyFill="1" applyBorder="1" applyAlignment="1" applyProtection="1">
      <alignment horizontal="center" vertical="center" wrapText="1"/>
    </xf>
    <xf numFmtId="9" fontId="1" fillId="3" borderId="0" xfId="4" applyFont="1" applyFill="1" applyAlignment="1">
      <alignment vertical="center"/>
    </xf>
    <xf numFmtId="0" fontId="1" fillId="3" borderId="1" xfId="3" applyFill="1" applyBorder="1" applyAlignment="1" applyProtection="1">
      <alignment horizontal="center" vertical="center" wrapText="1"/>
      <protection locked="0"/>
    </xf>
    <xf numFmtId="166" fontId="4" fillId="3" borderId="1" xfId="3" applyNumberFormat="1" applyFont="1" applyFill="1" applyBorder="1" applyAlignment="1">
      <alignment vertical="center"/>
    </xf>
    <xf numFmtId="0" fontId="1" fillId="3" borderId="0" xfId="3" applyFill="1" applyAlignment="1">
      <alignment vertical="center"/>
    </xf>
    <xf numFmtId="165" fontId="9" fillId="5" borderId="1" xfId="4" applyNumberFormat="1" applyFont="1" applyFill="1" applyBorder="1" applyAlignment="1">
      <alignment horizontal="center" vertical="center"/>
    </xf>
    <xf numFmtId="165" fontId="9" fillId="5" borderId="3" xfId="4" applyNumberFormat="1" applyFont="1" applyFill="1" applyBorder="1" applyAlignment="1">
      <alignment horizontal="center" vertical="center"/>
    </xf>
    <xf numFmtId="0" fontId="1" fillId="3" borderId="0" xfId="3" applyFill="1"/>
    <xf numFmtId="165" fontId="1" fillId="2" borderId="0" xfId="5" applyNumberFormat="1" applyFont="1" applyFill="1" applyAlignment="1">
      <alignment horizontal="center" vertical="center"/>
    </xf>
    <xf numFmtId="165" fontId="1" fillId="2" borderId="0" xfId="5" applyNumberFormat="1" applyFont="1" applyFill="1" applyAlignment="1">
      <alignment horizontal="right" vertical="center"/>
    </xf>
    <xf numFmtId="0" fontId="2" fillId="3" borderId="1" xfId="3" applyFont="1" applyFill="1" applyBorder="1" applyAlignment="1" applyProtection="1">
      <alignment horizontal="justify" vertical="center" wrapText="1"/>
      <protection locked="0"/>
    </xf>
    <xf numFmtId="0" fontId="1" fillId="3" borderId="1" xfId="3" applyFill="1" applyBorder="1" applyAlignment="1" applyProtection="1">
      <alignment horizontal="justify" vertical="center" wrapText="1"/>
      <protection locked="0"/>
    </xf>
    <xf numFmtId="0" fontId="7" fillId="3" borderId="1" xfId="3" applyFont="1" applyFill="1" applyBorder="1" applyAlignment="1" applyProtection="1">
      <alignment horizontal="justify" vertical="center" wrapText="1"/>
      <protection locked="0"/>
    </xf>
    <xf numFmtId="0" fontId="8" fillId="6" borderId="1" xfId="4" applyNumberFormat="1" applyFont="1" applyFill="1" applyBorder="1" applyAlignment="1" applyProtection="1">
      <alignment horizontal="center" vertical="center" wrapText="1"/>
    </xf>
    <xf numFmtId="0" fontId="8" fillId="7" borderId="1" xfId="4" applyNumberFormat="1" applyFont="1" applyFill="1" applyBorder="1" applyAlignment="1" applyProtection="1">
      <alignment horizontal="center" vertical="center" wrapText="1"/>
    </xf>
    <xf numFmtId="15" fontId="10" fillId="3" borderId="0" xfId="3" applyNumberFormat="1" applyFont="1" applyFill="1" applyAlignment="1" applyProtection="1">
      <alignment horizontal="center" vertical="center"/>
      <protection locked="0"/>
    </xf>
    <xf numFmtId="0" fontId="16" fillId="0" borderId="0" xfId="0" applyFont="1"/>
    <xf numFmtId="0" fontId="8" fillId="9" borderId="1" xfId="4" applyNumberFormat="1" applyFont="1" applyFill="1" applyBorder="1" applyAlignment="1" applyProtection="1">
      <alignment horizontal="center" vertical="center" wrapText="1"/>
    </xf>
    <xf numFmtId="15" fontId="10" fillId="9" borderId="2" xfId="3" applyNumberFormat="1" applyFont="1" applyFill="1" applyBorder="1" applyAlignment="1">
      <alignment vertical="center"/>
    </xf>
    <xf numFmtId="0" fontId="9" fillId="10" borderId="1" xfId="3" applyFont="1" applyFill="1" applyBorder="1" applyAlignment="1">
      <alignment horizontal="center" vertical="center" wrapText="1"/>
    </xf>
    <xf numFmtId="164" fontId="9" fillId="10" borderId="1" xfId="1" applyFont="1" applyFill="1" applyBorder="1" applyAlignment="1">
      <alignment horizontal="center" vertical="center" wrapText="1"/>
    </xf>
    <xf numFmtId="0" fontId="4" fillId="11" borderId="1" xfId="3" applyFont="1" applyFill="1" applyBorder="1" applyAlignment="1">
      <alignment horizontal="center" vertical="center" wrapText="1"/>
    </xf>
    <xf numFmtId="0" fontId="4" fillId="11" borderId="1" xfId="3" applyFont="1" applyFill="1" applyBorder="1" applyAlignment="1">
      <alignment horizontal="left" vertical="center" wrapText="1"/>
    </xf>
    <xf numFmtId="164" fontId="4" fillId="11" borderId="1" xfId="1" applyFont="1" applyFill="1" applyBorder="1" applyAlignment="1" applyProtection="1">
      <alignment horizontal="center" vertical="center" wrapText="1"/>
    </xf>
    <xf numFmtId="0" fontId="1" fillId="11" borderId="1" xfId="3" applyFill="1" applyBorder="1" applyAlignment="1">
      <alignment horizontal="justify" vertical="center" wrapText="1"/>
    </xf>
    <xf numFmtId="9" fontId="2" fillId="11" borderId="1" xfId="5" applyFont="1" applyFill="1" applyBorder="1" applyAlignment="1" applyProtection="1">
      <alignment horizontal="center" vertical="center" wrapText="1"/>
    </xf>
    <xf numFmtId="164" fontId="1" fillId="11" borderId="1" xfId="1" applyFont="1" applyFill="1" applyBorder="1" applyAlignment="1" applyProtection="1">
      <alignment horizontal="center" vertical="center" wrapText="1"/>
    </xf>
    <xf numFmtId="0" fontId="2" fillId="11" borderId="1" xfId="4" applyNumberFormat="1" applyFont="1" applyFill="1" applyBorder="1" applyAlignment="1" applyProtection="1">
      <alignment vertical="center" wrapText="1"/>
    </xf>
    <xf numFmtId="0" fontId="17" fillId="6" borderId="5" xfId="3" applyFont="1" applyFill="1" applyBorder="1" applyAlignment="1">
      <alignment horizontal="center" vertical="center"/>
    </xf>
    <xf numFmtId="15" fontId="11" fillId="3" borderId="8" xfId="3" applyNumberFormat="1" applyFont="1" applyFill="1" applyBorder="1" applyAlignment="1" applyProtection="1">
      <alignment horizontal="center" vertical="center"/>
      <protection locked="0"/>
    </xf>
    <xf numFmtId="0" fontId="3" fillId="2" borderId="0" xfId="3" applyFont="1" applyFill="1" applyAlignment="1">
      <alignment horizontal="left" vertical="center"/>
    </xf>
    <xf numFmtId="0" fontId="4" fillId="2" borderId="0" xfId="3" applyFont="1" applyFill="1" applyAlignment="1">
      <alignment horizontal="left" vertical="center"/>
    </xf>
    <xf numFmtId="164" fontId="20" fillId="8" borderId="1" xfId="1" applyFont="1" applyFill="1" applyBorder="1" applyAlignment="1" applyProtection="1">
      <alignment horizontal="center" vertical="center" wrapText="1"/>
    </xf>
    <xf numFmtId="0" fontId="21" fillId="0" borderId="0" xfId="0" applyFont="1"/>
    <xf numFmtId="0" fontId="10" fillId="0" borderId="0" xfId="0" applyFont="1"/>
    <xf numFmtId="0" fontId="10" fillId="0" borderId="0" xfId="0" applyFont="1" applyAlignment="1">
      <alignment vertical="center"/>
    </xf>
    <xf numFmtId="0" fontId="21" fillId="0" borderId="0" xfId="0" applyFont="1" applyAlignment="1">
      <alignment vertical="center"/>
    </xf>
    <xf numFmtId="0" fontId="21" fillId="0" borderId="0" xfId="0" applyFont="1" applyAlignment="1">
      <alignment horizontal="center" vertical="center"/>
    </xf>
    <xf numFmtId="0" fontId="22" fillId="6" borderId="1" xfId="0" applyFont="1" applyFill="1" applyBorder="1" applyAlignment="1">
      <alignment horizontal="center"/>
    </xf>
    <xf numFmtId="0" fontId="23" fillId="0" borderId="0" xfId="0" applyFont="1" applyAlignment="1">
      <alignment vertical="center"/>
    </xf>
    <xf numFmtId="0" fontId="24" fillId="6" borderId="3" xfId="0" applyFont="1" applyFill="1" applyBorder="1" applyAlignment="1">
      <alignment horizontal="center" vertical="center" wrapText="1"/>
    </xf>
    <xf numFmtId="0" fontId="24" fillId="10" borderId="3" xfId="0" applyFont="1" applyFill="1" applyBorder="1" applyAlignment="1">
      <alignment horizontal="center" vertical="center" wrapText="1"/>
    </xf>
    <xf numFmtId="0" fontId="21" fillId="0" borderId="0" xfId="0" applyFont="1" applyAlignment="1">
      <alignment vertical="center" wrapText="1"/>
    </xf>
    <xf numFmtId="0" fontId="21" fillId="5" borderId="0" xfId="0" applyFont="1" applyFill="1" applyAlignment="1">
      <alignment vertical="center" wrapText="1"/>
    </xf>
    <xf numFmtId="0" fontId="25" fillId="0" borderId="0" xfId="0" applyFont="1"/>
    <xf numFmtId="0" fontId="10" fillId="0" borderId="0" xfId="0" applyFont="1" applyAlignment="1">
      <alignment horizontal="center" vertical="center" wrapText="1"/>
    </xf>
    <xf numFmtId="0" fontId="21" fillId="0" borderId="0" xfId="0" applyFont="1" applyAlignment="1">
      <alignment horizontal="center" vertical="center" wrapText="1"/>
    </xf>
    <xf numFmtId="0" fontId="16" fillId="0" borderId="0" xfId="0" applyFont="1" applyAlignment="1">
      <alignment vertical="center" wrapText="1"/>
    </xf>
    <xf numFmtId="0" fontId="24" fillId="9" borderId="6" xfId="0" applyFont="1" applyFill="1" applyBorder="1" applyAlignment="1">
      <alignment horizontal="center" vertical="center" wrapText="1"/>
    </xf>
    <xf numFmtId="0" fontId="26" fillId="9" borderId="7" xfId="0" applyFont="1" applyFill="1" applyBorder="1" applyAlignment="1">
      <alignment vertical="center" wrapText="1"/>
    </xf>
    <xf numFmtId="0" fontId="21" fillId="12" borderId="0" xfId="0" applyFont="1" applyFill="1"/>
    <xf numFmtId="0" fontId="0" fillId="3" borderId="0" xfId="0" applyFill="1"/>
    <xf numFmtId="0" fontId="0" fillId="3" borderId="0" xfId="0" applyFill="1" applyAlignment="1">
      <alignment wrapText="1"/>
    </xf>
    <xf numFmtId="49" fontId="0" fillId="3" borderId="0" xfId="0" applyNumberFormat="1" applyFill="1"/>
    <xf numFmtId="0" fontId="27" fillId="3" borderId="0" xfId="0" applyFont="1" applyFill="1"/>
    <xf numFmtId="0" fontId="0" fillId="3" borderId="18" xfId="0" applyFill="1" applyBorder="1"/>
    <xf numFmtId="0" fontId="29" fillId="3" borderId="0" xfId="0" applyFont="1" applyFill="1"/>
    <xf numFmtId="0" fontId="2" fillId="12" borderId="0" xfId="3" applyFont="1" applyFill="1"/>
    <xf numFmtId="0" fontId="2" fillId="0" borderId="0" xfId="3" applyFont="1"/>
    <xf numFmtId="0" fontId="1" fillId="3" borderId="0" xfId="3" applyFill="1" applyAlignment="1">
      <alignment horizontal="justify"/>
    </xf>
    <xf numFmtId="0" fontId="1" fillId="3" borderId="0" xfId="3" applyFill="1" applyAlignment="1">
      <alignment horizontal="justify" vertical="center"/>
    </xf>
    <xf numFmtId="165" fontId="1" fillId="3" borderId="0" xfId="3" applyNumberFormat="1" applyFill="1" applyAlignment="1">
      <alignment vertical="center"/>
    </xf>
    <xf numFmtId="164" fontId="1" fillId="3" borderId="0" xfId="1" applyFont="1" applyFill="1" applyAlignment="1">
      <alignment vertical="center"/>
    </xf>
    <xf numFmtId="0" fontId="1" fillId="3" borderId="1" xfId="3" applyFill="1" applyBorder="1" applyAlignment="1">
      <alignment vertical="center"/>
    </xf>
    <xf numFmtId="0" fontId="1" fillId="3" borderId="1" xfId="3" applyFill="1" applyBorder="1" applyAlignment="1">
      <alignment horizontal="justify"/>
    </xf>
    <xf numFmtId="0" fontId="1" fillId="3" borderId="1" xfId="3" applyFill="1" applyBorder="1" applyAlignment="1">
      <alignment horizontal="justify" vertical="center"/>
    </xf>
    <xf numFmtId="167" fontId="1" fillId="11" borderId="1" xfId="1" applyNumberFormat="1" applyFont="1" applyFill="1" applyBorder="1" applyAlignment="1" applyProtection="1">
      <alignment horizontal="center" vertical="center" wrapText="1"/>
    </xf>
    <xf numFmtId="0" fontId="19" fillId="0" borderId="0" xfId="3" applyFont="1"/>
    <xf numFmtId="0" fontId="27" fillId="3" borderId="0" xfId="0" applyFont="1" applyFill="1" applyAlignment="1">
      <alignment horizontal="left" vertical="center"/>
    </xf>
    <xf numFmtId="0" fontId="0" fillId="3" borderId="0" xfId="0" applyFill="1" applyAlignment="1">
      <alignment horizontal="center"/>
    </xf>
    <xf numFmtId="0" fontId="0" fillId="3" borderId="0" xfId="0" applyFill="1" applyAlignment="1" applyProtection="1">
      <alignment horizontal="left" vertical="center"/>
      <protection locked="0"/>
    </xf>
    <xf numFmtId="15" fontId="11" fillId="14" borderId="8" xfId="3" applyNumberFormat="1" applyFont="1" applyFill="1" applyBorder="1" applyAlignment="1" applyProtection="1">
      <alignment horizontal="left" vertical="center"/>
      <protection hidden="1"/>
    </xf>
    <xf numFmtId="0" fontId="10" fillId="14" borderId="2" xfId="3" applyFont="1" applyFill="1" applyBorder="1" applyAlignment="1" applyProtection="1">
      <alignment horizontal="left" vertical="center"/>
      <protection hidden="1"/>
    </xf>
    <xf numFmtId="0" fontId="3" fillId="11" borderId="1" xfId="4" applyNumberFormat="1" applyFont="1" applyFill="1" applyBorder="1" applyAlignment="1" applyProtection="1">
      <alignment horizontal="center" vertical="center" wrapText="1"/>
      <protection hidden="1"/>
    </xf>
    <xf numFmtId="15" fontId="10" fillId="9" borderId="4" xfId="3" applyNumberFormat="1" applyFont="1" applyFill="1" applyBorder="1" applyAlignment="1" applyProtection="1">
      <alignment horizontal="center" vertical="center"/>
      <protection hidden="1"/>
    </xf>
    <xf numFmtId="0" fontId="22" fillId="9" borderId="7" xfId="0" applyFont="1" applyFill="1" applyBorder="1" applyAlignment="1" applyProtection="1">
      <alignment horizontal="center" vertical="center" wrapText="1"/>
      <protection hidden="1"/>
    </xf>
    <xf numFmtId="0" fontId="28" fillId="15" borderId="0" xfId="0" applyFont="1" applyFill="1" applyAlignment="1">
      <alignment horizontal="left" vertical="center"/>
    </xf>
    <xf numFmtId="0" fontId="0" fillId="3" borderId="19" xfId="0" applyFill="1" applyBorder="1" applyAlignment="1">
      <alignment horizontal="center"/>
    </xf>
    <xf numFmtId="0" fontId="27" fillId="3" borderId="20" xfId="0" applyFont="1" applyFill="1" applyBorder="1" applyAlignment="1">
      <alignment horizontal="left" vertical="center"/>
    </xf>
    <xf numFmtId="0" fontId="27" fillId="3" borderId="21" xfId="0" applyFont="1" applyFill="1" applyBorder="1" applyAlignment="1">
      <alignment horizontal="left" vertical="center"/>
    </xf>
    <xf numFmtId="0" fontId="27" fillId="3" borderId="20" xfId="0" applyFont="1" applyFill="1" applyBorder="1" applyAlignment="1" applyProtection="1">
      <alignment horizontal="left" vertical="center" wrapText="1"/>
      <protection locked="0"/>
    </xf>
    <xf numFmtId="0" fontId="27" fillId="3" borderId="22" xfId="0" applyFont="1" applyFill="1" applyBorder="1" applyAlignment="1" applyProtection="1">
      <alignment horizontal="left" vertical="center" wrapText="1"/>
      <protection locked="0"/>
    </xf>
    <xf numFmtId="0" fontId="27" fillId="3" borderId="21" xfId="0" applyFont="1" applyFill="1" applyBorder="1" applyAlignment="1" applyProtection="1">
      <alignment horizontal="left" vertical="center" wrapText="1"/>
      <protection locked="0"/>
    </xf>
    <xf numFmtId="0" fontId="0" fillId="16" borderId="20" xfId="0" applyFill="1" applyBorder="1" applyAlignment="1" applyProtection="1">
      <alignment horizontal="left" vertical="center"/>
      <protection locked="0"/>
    </xf>
    <xf numFmtId="0" fontId="0" fillId="16" borderId="22" xfId="0" applyFill="1" applyBorder="1" applyAlignment="1" applyProtection="1">
      <alignment horizontal="left" vertical="center"/>
      <protection locked="0"/>
    </xf>
    <xf numFmtId="0" fontId="0" fillId="16" borderId="21" xfId="0" applyFill="1" applyBorder="1" applyAlignment="1" applyProtection="1">
      <alignment horizontal="left" vertical="center"/>
      <protection locked="0"/>
    </xf>
    <xf numFmtId="0" fontId="10" fillId="3" borderId="2" xfId="3" applyFont="1" applyFill="1" applyBorder="1" applyAlignment="1" applyProtection="1">
      <alignment horizontal="center" vertical="center"/>
      <protection locked="0"/>
    </xf>
    <xf numFmtId="0" fontId="10" fillId="3" borderId="8" xfId="3" applyFont="1" applyFill="1" applyBorder="1" applyAlignment="1" applyProtection="1">
      <alignment horizontal="center" vertical="center"/>
      <protection locked="0"/>
    </xf>
    <xf numFmtId="0" fontId="18" fillId="6" borderId="2" xfId="3" applyFont="1" applyFill="1" applyBorder="1" applyAlignment="1">
      <alignment horizontal="center" vertical="center"/>
    </xf>
    <xf numFmtId="0" fontId="18" fillId="6" borderId="8" xfId="3" applyFont="1" applyFill="1" applyBorder="1" applyAlignment="1">
      <alignment horizontal="center" vertical="center"/>
    </xf>
    <xf numFmtId="0" fontId="13" fillId="13" borderId="9" xfId="0" applyFont="1" applyFill="1" applyBorder="1" applyAlignment="1">
      <alignment horizontal="center"/>
    </xf>
    <xf numFmtId="0" fontId="16" fillId="0" borderId="10" xfId="0" applyFont="1" applyBorder="1"/>
    <xf numFmtId="0" fontId="9" fillId="6" borderId="0" xfId="3" applyFont="1" applyFill="1" applyAlignment="1">
      <alignment horizontal="center" vertical="center" wrapText="1"/>
    </xf>
    <xf numFmtId="0" fontId="9" fillId="6" borderId="15" xfId="3" applyFont="1" applyFill="1" applyBorder="1" applyAlignment="1">
      <alignment horizontal="center" vertical="center" wrapText="1"/>
    </xf>
    <xf numFmtId="0" fontId="9" fillId="6" borderId="5" xfId="3" applyFont="1" applyFill="1" applyBorder="1" applyAlignment="1">
      <alignment horizontal="center" vertical="center" wrapText="1"/>
    </xf>
    <xf numFmtId="0" fontId="22" fillId="6" borderId="11" xfId="0" applyFont="1" applyFill="1" applyBorder="1" applyAlignment="1">
      <alignment horizontal="center"/>
    </xf>
    <xf numFmtId="0" fontId="22" fillId="6" borderId="12" xfId="0" applyFont="1" applyFill="1" applyBorder="1" applyAlignment="1">
      <alignment horizontal="center"/>
    </xf>
    <xf numFmtId="0" fontId="22" fillId="9" borderId="13" xfId="0" applyFont="1" applyFill="1" applyBorder="1" applyAlignment="1" applyProtection="1">
      <alignment horizontal="center"/>
      <protection hidden="1"/>
    </xf>
    <xf numFmtId="0" fontId="22" fillId="9" borderId="14" xfId="0" applyFont="1" applyFill="1" applyBorder="1" applyAlignment="1" applyProtection="1">
      <alignment horizontal="center"/>
      <protection hidden="1"/>
    </xf>
    <xf numFmtId="0" fontId="26" fillId="9" borderId="16" xfId="0" applyFont="1" applyFill="1" applyBorder="1" applyAlignment="1">
      <alignment horizontal="center" vertical="center" wrapText="1"/>
    </xf>
    <xf numFmtId="0" fontId="26" fillId="9" borderId="17" xfId="0" applyFont="1" applyFill="1" applyBorder="1" applyAlignment="1">
      <alignment horizontal="center" vertical="center" wrapText="1"/>
    </xf>
    <xf numFmtId="0" fontId="9" fillId="2" borderId="0" xfId="3" applyFont="1" applyFill="1" applyAlignment="1">
      <alignment horizontal="left" vertical="center" wrapText="1"/>
    </xf>
    <xf numFmtId="0" fontId="9" fillId="7" borderId="2" xfId="3" applyFont="1" applyFill="1" applyBorder="1" applyAlignment="1">
      <alignment horizontal="center" vertical="center"/>
    </xf>
    <xf numFmtId="0" fontId="9" fillId="7" borderId="4" xfId="3" applyFont="1" applyFill="1" applyBorder="1" applyAlignment="1">
      <alignment horizontal="center" vertical="center"/>
    </xf>
    <xf numFmtId="0" fontId="9" fillId="7" borderId="8" xfId="3" applyFont="1" applyFill="1" applyBorder="1" applyAlignment="1">
      <alignment horizontal="center" vertical="center"/>
    </xf>
    <xf numFmtId="0" fontId="9" fillId="10" borderId="2" xfId="0" applyFont="1" applyFill="1" applyBorder="1" applyAlignment="1">
      <alignment horizontal="center" wrapText="1"/>
    </xf>
    <xf numFmtId="0" fontId="9" fillId="10" borderId="8" xfId="0" applyFont="1" applyFill="1" applyBorder="1" applyAlignment="1">
      <alignment horizontal="center" wrapText="1"/>
    </xf>
    <xf numFmtId="0" fontId="10" fillId="9" borderId="0" xfId="3" applyFont="1" applyFill="1" applyAlignment="1">
      <alignment horizontal="center" vertical="center"/>
    </xf>
  </cellXfs>
  <cellStyles count="6">
    <cellStyle name="Millares" xfId="1" builtinId="3"/>
    <cellStyle name="Millares 2" xfId="2" xr:uid="{00000000-0005-0000-0000-000001000000}"/>
    <cellStyle name="Normal" xfId="0" builtinId="0"/>
    <cellStyle name="Normal 2" xfId="3" xr:uid="{00000000-0005-0000-0000-000003000000}"/>
    <cellStyle name="Porcentaje" xfId="4" builtinId="5"/>
    <cellStyle name="Porcentaje 2" xfId="5" xr:uid="{00000000-0005-0000-0000-000005000000}"/>
  </cellStyles>
  <dxfs count="9">
    <dxf>
      <fill>
        <patternFill>
          <bgColor rgb="FFFF0000"/>
        </patternFill>
      </fill>
    </dxf>
    <dxf>
      <fill>
        <patternFill>
          <bgColor rgb="FFFF0000"/>
        </patternFill>
      </fill>
    </dxf>
    <dxf>
      <fill>
        <patternFill>
          <bgColor rgb="FFFF0000"/>
        </patternFill>
      </fill>
    </dxf>
    <dxf>
      <fill>
        <patternFill>
          <bgColor theme="6" tint="0.39994506668294322"/>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357189</xdr:colOff>
      <xdr:row>18</xdr:row>
      <xdr:rowOff>142875</xdr:rowOff>
    </xdr:from>
    <xdr:to>
      <xdr:col>14</xdr:col>
      <xdr:colOff>82719</xdr:colOff>
      <xdr:row>74</xdr:row>
      <xdr:rowOff>65087</xdr:rowOff>
    </xdr:to>
    <xdr:sp macro="" textlink="">
      <xdr:nvSpPr>
        <xdr:cNvPr id="2" name="TextBox 3">
          <a:extLst>
            <a:ext uri="{FF2B5EF4-FFF2-40B4-BE49-F238E27FC236}">
              <a16:creationId xmlns:a16="http://schemas.microsoft.com/office/drawing/2014/main" id="{C6A3E80B-17C3-4124-850B-A82AB99656C5}"/>
            </a:ext>
          </a:extLst>
        </xdr:cNvPr>
        <xdr:cNvSpPr txBox="1"/>
      </xdr:nvSpPr>
      <xdr:spPr>
        <a:xfrm>
          <a:off x="357189" y="3876675"/>
          <a:ext cx="10701336" cy="10240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AR" sz="1100" b="0">
              <a:latin typeface="Arial" panose="020B0604020202020204" pitchFamily="34" charset="0"/>
              <a:cs typeface="Arial" panose="020B0604020202020204" pitchFamily="34" charset="0"/>
            </a:rPr>
            <a:t>A continuación se detallan las hojas y campos a ser completados por la Contratista. </a:t>
          </a:r>
          <a:endParaRPr lang="es-AR" sz="1100" b="0" baseline="0">
            <a:latin typeface="Arial" panose="020B0604020202020204" pitchFamily="34" charset="0"/>
            <a:cs typeface="Arial" panose="020B0604020202020204" pitchFamily="34" charset="0"/>
          </a:endParaRPr>
        </a:p>
        <a:p>
          <a:pPr algn="l"/>
          <a:endParaRPr lang="es-AR" sz="1100" b="0" baseline="0">
            <a:latin typeface="Arial" panose="020B0604020202020204" pitchFamily="34" charset="0"/>
            <a:cs typeface="Arial" panose="020B0604020202020204" pitchFamily="34" charset="0"/>
          </a:endParaRPr>
        </a:p>
        <a:p>
          <a:pPr algn="l"/>
          <a:r>
            <a:rPr lang="es-AR" sz="1100" b="0" baseline="0">
              <a:latin typeface="Arial" panose="020B0604020202020204" pitchFamily="34" charset="0"/>
              <a:cs typeface="Arial" panose="020B0604020202020204" pitchFamily="34" charset="0"/>
            </a:rPr>
            <a:t>El Anexo III a -  Certificación y Validación de Especificaciones Técnicas se encuentra organizado en las siguientes categorías:</a:t>
          </a:r>
        </a:p>
        <a:p>
          <a:pPr algn="l">
            <a:spcBef>
              <a:spcPts val="300"/>
            </a:spcBef>
            <a:spcAft>
              <a:spcPts val="300"/>
            </a:spcAft>
          </a:pPr>
          <a:endParaRPr lang="es-AR" sz="1100" b="1">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1. Main Caract, Cert t &amp; Insp</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las características principales de la embarcación y requerimientos de Certificaciones e Inspecciones.</a:t>
          </a:r>
        </a:p>
        <a:p>
          <a:pPr lvl="1" algn="l">
            <a:spcBef>
              <a:spcPts val="300"/>
            </a:spcBef>
            <a:spcAft>
              <a:spcPts val="300"/>
            </a:spcAft>
          </a:pPr>
          <a:endParaRPr lang="es-AR" sz="1100" b="0">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2. Evaluación_Tecnica_Total:</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el resultado de la evaluacion tecnica total, el cual se compone de la Calificacion de elementos críticos ( CUMPLE o NO CUMPLE) y el Puntaje Total </a:t>
          </a:r>
          <a:r>
            <a:rPr lang="es-AR" sz="1100" b="0" baseline="0">
              <a:solidFill>
                <a:schemeClr val="dk1"/>
              </a:solidFill>
              <a:latin typeface="Arial" panose="020B0604020202020204" pitchFamily="34" charset="0"/>
              <a:ea typeface="+mn-ea"/>
              <a:cs typeface="Arial" panose="020B0604020202020204" pitchFamily="34" charset="0"/>
            </a:rPr>
            <a:t>Elementos Requeridos </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algn="l">
            <a:spcBef>
              <a:spcPts val="300"/>
            </a:spcBef>
            <a:spcAft>
              <a:spcPts val="300"/>
            </a:spcAft>
          </a:pPr>
          <a:r>
            <a:rPr lang="es-AR" sz="1100" b="1" baseline="0">
              <a:solidFill>
                <a:schemeClr val="dk1"/>
              </a:solidFill>
              <a:latin typeface="Arial" panose="020B0604020202020204" pitchFamily="34" charset="0"/>
              <a:ea typeface="+mn-ea"/>
              <a:cs typeface="Arial" panose="020B0604020202020204" pitchFamily="34" charset="0"/>
            </a:rPr>
            <a:t>Consideraciones y carga de la Plantilla:</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Cada plantilla se compone de los Items a evaluar. En la Columna </a:t>
          </a:r>
          <a:r>
            <a:rPr lang="es-AR" sz="1100" b="1" baseline="0">
              <a:solidFill>
                <a:schemeClr val="dk1"/>
              </a:solidFill>
              <a:latin typeface="Arial" panose="020B0604020202020204" pitchFamily="34" charset="0"/>
              <a:ea typeface="+mn-ea"/>
              <a:cs typeface="Arial" panose="020B0604020202020204" pitchFamily="34" charset="0"/>
            </a:rPr>
            <a:t>F</a:t>
          </a:r>
          <a:r>
            <a:rPr lang="es-AR" sz="1100" b="0" baseline="0">
              <a:solidFill>
                <a:schemeClr val="dk1"/>
              </a:solidFill>
              <a:latin typeface="Arial" panose="020B0604020202020204" pitchFamily="34" charset="0"/>
              <a:ea typeface="+mn-ea"/>
              <a:cs typeface="Arial" panose="020B0604020202020204" pitchFamily="34" charset="0"/>
            </a:rPr>
            <a:t>, bajo el titulo </a:t>
          </a:r>
          <a:r>
            <a:rPr lang="es-AR" sz="1100" b="1" i="1" baseline="0">
              <a:solidFill>
                <a:schemeClr val="dk1"/>
              </a:solidFill>
              <a:latin typeface="Arial" panose="020B0604020202020204" pitchFamily="34" charset="0"/>
              <a:ea typeface="+mn-ea"/>
              <a:cs typeface="Arial" panose="020B0604020202020204" pitchFamily="34" charset="0"/>
            </a:rPr>
            <a:t>( Select: Yes or NO)</a:t>
          </a:r>
          <a:r>
            <a:rPr lang="es-AR" sz="1100" b="0" baseline="0">
              <a:solidFill>
                <a:schemeClr val="dk1"/>
              </a:solidFill>
              <a:latin typeface="Arial" panose="020B0604020202020204" pitchFamily="34" charset="0"/>
              <a:ea typeface="+mn-ea"/>
              <a:cs typeface="Arial" panose="020B0604020202020204" pitchFamily="34" charset="0"/>
            </a:rPr>
            <a:t> debe  seleccionar </a:t>
          </a:r>
          <a:r>
            <a:rPr lang="es-AR" sz="1100" b="1" baseline="0">
              <a:solidFill>
                <a:schemeClr val="dk1"/>
              </a:solidFill>
              <a:latin typeface="Arial" panose="020B0604020202020204" pitchFamily="34" charset="0"/>
              <a:ea typeface="+mn-ea"/>
              <a:cs typeface="Arial" panose="020B0604020202020204" pitchFamily="34" charset="0"/>
            </a:rPr>
            <a:t>YES / NO</a:t>
          </a:r>
          <a:r>
            <a:rPr lang="es-AR" sz="1100" b="0" baseline="0">
              <a:solidFill>
                <a:schemeClr val="dk1"/>
              </a:solidFill>
              <a:latin typeface="Arial" panose="020B0604020202020204" pitchFamily="34" charset="0"/>
              <a:ea typeface="+mn-ea"/>
              <a:cs typeface="Arial" panose="020B0604020202020204" pitchFamily="34" charset="0"/>
            </a:rPr>
            <a:t> de acuerdo a si cumple o no cumple con el requerimiento.</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columna </a:t>
          </a:r>
          <a:r>
            <a:rPr lang="es-AR" sz="1100" b="1" baseline="0">
              <a:solidFill>
                <a:schemeClr val="dk1"/>
              </a:solidFill>
              <a:latin typeface="Arial" panose="020B0604020202020204" pitchFamily="34" charset="0"/>
              <a:ea typeface="+mn-ea"/>
              <a:cs typeface="Arial" panose="020B0604020202020204" pitchFamily="34" charset="0"/>
            </a:rPr>
            <a:t>L, (Critical Elements "C" / Requiered Elements "Number" ) </a:t>
          </a:r>
          <a:r>
            <a:rPr lang="es-AR" sz="1100" b="0" baseline="0">
              <a:solidFill>
                <a:schemeClr val="dk1"/>
              </a:solidFill>
              <a:latin typeface="Arial" panose="020B0604020202020204" pitchFamily="34" charset="0"/>
              <a:ea typeface="+mn-ea"/>
              <a:cs typeface="Arial" panose="020B0604020202020204" pitchFamily="34" charset="0"/>
            </a:rPr>
            <a:t>se definen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los </a:t>
          </a:r>
          <a:r>
            <a:rPr lang="es-AR" sz="1100" b="1" baseline="0">
              <a:solidFill>
                <a:schemeClr val="dk1"/>
              </a:solidFill>
              <a:latin typeface="Arial" panose="020B0604020202020204" pitchFamily="34" charset="0"/>
              <a:ea typeface="+mn-ea"/>
              <a:cs typeface="Arial" panose="020B0604020202020204" pitchFamily="34" charset="0"/>
            </a:rPr>
            <a:t>Elementos Críticos </a:t>
          </a:r>
          <a:r>
            <a:rPr lang="es-AR" sz="1100" b="0" baseline="0">
              <a:solidFill>
                <a:schemeClr val="dk1"/>
              </a:solidFill>
              <a:latin typeface="Arial" panose="020B0604020202020204" pitchFamily="34" charset="0"/>
              <a:ea typeface="+mn-ea"/>
              <a:cs typeface="Arial" panose="020B0604020202020204" pitchFamily="34" charset="0"/>
            </a:rPr>
            <a:t>y con </a:t>
          </a:r>
          <a:r>
            <a:rPr lang="es-AR" sz="1100" b="1" baseline="0">
              <a:solidFill>
                <a:schemeClr val="dk1"/>
              </a:solidFill>
              <a:latin typeface="Arial" panose="020B0604020202020204" pitchFamily="34" charset="0"/>
              <a:ea typeface="+mn-ea"/>
              <a:cs typeface="Arial" panose="020B0604020202020204" pitchFamily="34" charset="0"/>
            </a:rPr>
            <a:t>Números</a:t>
          </a:r>
          <a:r>
            <a:rPr lang="es-AR" sz="1100" b="0" baseline="0">
              <a:solidFill>
                <a:schemeClr val="dk1"/>
              </a:solidFill>
              <a:latin typeface="Arial" panose="020B0604020202020204" pitchFamily="34" charset="0"/>
              <a:ea typeface="+mn-ea"/>
              <a:cs typeface="Arial" panose="020B0604020202020204" pitchFamily="34" charset="0"/>
            </a:rPr>
            <a:t> los elementos requeridos que generan un complemento a la evaluación.</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Los elementos Criticos definidos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son mandatorios. La NO CONFIRMACIÓN de un item que sea crítico, referido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en la columna </a:t>
          </a:r>
          <a:r>
            <a:rPr lang="es-AR" sz="1100" b="1" baseline="0">
              <a:solidFill>
                <a:schemeClr val="dk1"/>
              </a:solidFill>
              <a:latin typeface="Arial" panose="020B0604020202020204" pitchFamily="34" charset="0"/>
              <a:ea typeface="+mn-ea"/>
              <a:cs typeface="Arial" panose="020B0604020202020204" pitchFamily="34" charset="0"/>
            </a:rPr>
            <a:t>L</a:t>
          </a:r>
          <a:r>
            <a:rPr lang="es-AR" sz="1100" b="0" baseline="0">
              <a:solidFill>
                <a:schemeClr val="dk1"/>
              </a:solidFill>
              <a:latin typeface="Arial" panose="020B0604020202020204" pitchFamily="34" charset="0"/>
              <a:ea typeface="+mn-ea"/>
              <a:cs typeface="Arial" panose="020B0604020202020204" pitchFamily="34" charset="0"/>
            </a:rPr>
            <a:t> descalifica automáticamente a la Contratista, arrojando la calificacion </a:t>
          </a:r>
          <a:r>
            <a:rPr lang="es-AR" sz="1100" b="1" baseline="0">
              <a:solidFill>
                <a:schemeClr val="dk1"/>
              </a:solidFill>
              <a:latin typeface="Arial" panose="020B0604020202020204" pitchFamily="34" charset="0"/>
              <a:ea typeface="+mn-ea"/>
              <a:cs typeface="Arial" panose="020B0604020202020204" pitchFamily="34" charset="0"/>
            </a:rPr>
            <a:t>NO CUMPLE </a:t>
          </a:r>
          <a:r>
            <a:rPr lang="es-AR" sz="1100" b="0" baseline="0">
              <a:solidFill>
                <a:schemeClr val="dk1"/>
              </a:solidFill>
              <a:latin typeface="Arial" panose="020B0604020202020204" pitchFamily="34" charset="0"/>
              <a:ea typeface="+mn-ea"/>
              <a:cs typeface="Arial" panose="020B0604020202020204" pitchFamily="34" charset="0"/>
            </a:rPr>
            <a:t>en la hoja </a:t>
          </a:r>
          <a:r>
            <a:rPr lang="es-AR" sz="1100" b="1" baseline="0">
              <a:solidFill>
                <a:schemeClr val="dk1"/>
              </a:solidFill>
              <a:latin typeface="Arial" panose="020B0604020202020204" pitchFamily="34" charset="0"/>
              <a:ea typeface="+mn-ea"/>
              <a:cs typeface="Arial" panose="020B0604020202020204" pitchFamily="34" charset="0"/>
            </a:rPr>
            <a:t>2. Evaluacion_Tecnica_Total.</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Los elementos que figuran de la columna </a:t>
          </a:r>
          <a:r>
            <a:rPr lang="es-AR" sz="1100" b="1" baseline="0">
              <a:solidFill>
                <a:schemeClr val="dk1"/>
              </a:solidFill>
              <a:latin typeface="Arial" panose="020B0604020202020204" pitchFamily="34" charset="0"/>
              <a:ea typeface="+mn-ea"/>
              <a:cs typeface="Arial" panose="020B0604020202020204" pitchFamily="34" charset="0"/>
            </a:rPr>
            <a:t>E</a:t>
          </a:r>
          <a:r>
            <a:rPr lang="es-AR" sz="1100" b="0" baseline="0">
              <a:solidFill>
                <a:schemeClr val="dk1"/>
              </a:solidFill>
              <a:latin typeface="Arial" panose="020B0604020202020204" pitchFamily="34" charset="0"/>
              <a:ea typeface="+mn-ea"/>
              <a:cs typeface="Arial" panose="020B0604020202020204" pitchFamily="34" charset="0"/>
            </a:rPr>
            <a:t> que figuran con número en la columna </a:t>
          </a:r>
          <a:r>
            <a:rPr lang="es-AR" sz="1100" b="1" baseline="0">
              <a:solidFill>
                <a:schemeClr val="dk1"/>
              </a:solidFill>
              <a:latin typeface="Arial" panose="020B0604020202020204" pitchFamily="34" charset="0"/>
              <a:ea typeface="+mn-ea"/>
              <a:cs typeface="Arial" panose="020B0604020202020204" pitchFamily="34" charset="0"/>
            </a:rPr>
            <a:t>L </a:t>
          </a:r>
          <a:r>
            <a:rPr lang="es-AR" sz="1100" b="0" baseline="0">
              <a:solidFill>
                <a:schemeClr val="dk1"/>
              </a:solidFill>
              <a:latin typeface="Arial" panose="020B0604020202020204" pitchFamily="34" charset="0"/>
              <a:ea typeface="+mn-ea"/>
              <a:cs typeface="Arial" panose="020B0604020202020204" pitchFamily="34" charset="0"/>
            </a:rPr>
            <a:t>de la hoja </a:t>
          </a:r>
          <a:r>
            <a:rPr lang="es-AR" sz="1100" b="1" baseline="0">
              <a:solidFill>
                <a:schemeClr val="dk1"/>
              </a:solidFill>
              <a:latin typeface="Arial" panose="020B0604020202020204" pitchFamily="34" charset="0"/>
              <a:ea typeface="+mn-ea"/>
              <a:cs typeface="Arial" panose="020B0604020202020204" pitchFamily="34" charset="0"/>
            </a:rPr>
            <a:t>1.Main Charact, cert &amp; Insp</a:t>
          </a:r>
          <a:r>
            <a:rPr lang="es-AR" sz="1100" b="0" baseline="0">
              <a:solidFill>
                <a:schemeClr val="dk1"/>
              </a:solidFill>
              <a:latin typeface="Arial" panose="020B0604020202020204" pitchFamily="34" charset="0"/>
              <a:ea typeface="+mn-ea"/>
              <a:cs typeface="Arial" panose="020B0604020202020204" pitchFamily="34" charset="0"/>
            </a:rPr>
            <a:t>, son requerimientos que forman parte de la Evaluacion Técnica y la sumatoria total se muestra en la plantilla </a:t>
          </a:r>
          <a:r>
            <a:rPr lang="es-AR" sz="1100" b="1" baseline="0">
              <a:solidFill>
                <a:schemeClr val="dk1"/>
              </a:solidFill>
              <a:effectLst/>
              <a:latin typeface="Arial" panose="020B0604020202020204" pitchFamily="34" charset="0"/>
              <a:ea typeface="+mn-ea"/>
              <a:cs typeface="Arial" panose="020B0604020202020204" pitchFamily="34" charset="0"/>
            </a:rPr>
            <a:t>2</a:t>
          </a:r>
          <a:r>
            <a:rPr lang="es-AR" sz="1100" b="1">
              <a:solidFill>
                <a:schemeClr val="dk1"/>
              </a:solidFill>
              <a:effectLst/>
              <a:latin typeface="Arial" panose="020B0604020202020204" pitchFamily="34" charset="0"/>
              <a:ea typeface="+mn-ea"/>
              <a:cs typeface="Arial" panose="020B0604020202020204" pitchFamily="34" charset="0"/>
            </a:rPr>
            <a:t>. Evaluación_Tecnica_Total. </a:t>
          </a:r>
          <a:r>
            <a:rPr lang="es-AR" sz="1100" b="1" baseline="0">
              <a:solidFill>
                <a:schemeClr val="dk1"/>
              </a:solidFill>
              <a:effectLst/>
              <a:latin typeface="Arial" panose="020B0604020202020204" pitchFamily="34" charset="0"/>
              <a:ea typeface="+mn-ea"/>
              <a:cs typeface="Arial" panose="020B0604020202020204" pitchFamily="34" charset="0"/>
            </a:rPr>
            <a:t> </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plantilla </a:t>
          </a:r>
          <a:r>
            <a:rPr lang="es-AR" sz="1100" b="1" baseline="0">
              <a:solidFill>
                <a:schemeClr val="dk1"/>
              </a:solidFill>
              <a:latin typeface="Arial" panose="020B0604020202020204" pitchFamily="34" charset="0"/>
              <a:ea typeface="+mn-ea"/>
              <a:cs typeface="Arial" panose="020B0604020202020204" pitchFamily="34" charset="0"/>
            </a:rPr>
            <a:t>2. Evaluación_Tecnica_Total </a:t>
          </a:r>
          <a:r>
            <a:rPr lang="es-AR" sz="1100" b="0" baseline="0">
              <a:solidFill>
                <a:schemeClr val="dk1"/>
              </a:solidFill>
              <a:latin typeface="Arial" panose="020B0604020202020204" pitchFamily="34" charset="0"/>
              <a:ea typeface="+mn-ea"/>
              <a:cs typeface="Arial" panose="020B0604020202020204" pitchFamily="34" charset="0"/>
            </a:rPr>
            <a:t>se puede ver el resultado final compuesto de la Calificacion de Elementos Críticos en la celda I5 y el Puntaje Total de Elementos Requeridos en la celda J5.</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effectLst/>
            <a:latin typeface="+mn-lt"/>
            <a:ea typeface="+mn-ea"/>
            <a:cs typeface="+mn-cs"/>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effectLst/>
              <a:latin typeface="Arial" panose="020B0604020202020204" pitchFamily="34" charset="0"/>
              <a:ea typeface="+mn-ea"/>
              <a:cs typeface="Arial" panose="020B0604020202020204" pitchFamily="34" charset="0"/>
            </a:rPr>
            <a:t>Nota</a:t>
          </a:r>
          <a:r>
            <a:rPr lang="es-AR" sz="1100" b="0" baseline="0">
              <a:solidFill>
                <a:schemeClr val="dk1"/>
              </a:solidFill>
              <a:effectLst/>
              <a:latin typeface="Arial" panose="020B0604020202020204" pitchFamily="34" charset="0"/>
              <a:ea typeface="+mn-ea"/>
              <a:cs typeface="Arial" panose="020B0604020202020204" pitchFamily="34" charset="0"/>
            </a:rPr>
            <a:t>: Para considerar a un Contratista como </a:t>
          </a:r>
          <a:r>
            <a:rPr lang="es-AR" sz="1100" b="1" baseline="0">
              <a:solidFill>
                <a:schemeClr val="dk1"/>
              </a:solidFill>
              <a:effectLst/>
              <a:latin typeface="Arial" panose="020B0604020202020204" pitchFamily="34" charset="0"/>
              <a:ea typeface="+mn-ea"/>
              <a:cs typeface="Arial" panose="020B0604020202020204" pitchFamily="34" charset="0"/>
            </a:rPr>
            <a:t>"APROBADO", </a:t>
          </a:r>
          <a:r>
            <a:rPr lang="es-AR" sz="1100" b="0" baseline="0">
              <a:solidFill>
                <a:schemeClr val="dk1"/>
              </a:solidFill>
              <a:effectLst/>
              <a:latin typeface="Arial" panose="020B0604020202020204" pitchFamily="34" charset="0"/>
              <a:ea typeface="+mn-ea"/>
              <a:cs typeface="Arial" panose="020B0604020202020204" pitchFamily="34" charset="0"/>
            </a:rPr>
            <a:t>deberá tener calificación de elementos críticos de </a:t>
          </a:r>
          <a:r>
            <a:rPr lang="es-AR" sz="1100" b="1" baseline="0">
              <a:solidFill>
                <a:schemeClr val="dk1"/>
              </a:solidFill>
              <a:effectLst/>
              <a:latin typeface="Arial" panose="020B0604020202020204" pitchFamily="34" charset="0"/>
              <a:ea typeface="+mn-ea"/>
              <a:cs typeface="Arial" panose="020B0604020202020204" pitchFamily="34" charset="0"/>
            </a:rPr>
            <a:t>"CUMPLE" </a:t>
          </a:r>
          <a:r>
            <a:rPr lang="es-AR" sz="1100" b="0" baseline="0">
              <a:solidFill>
                <a:schemeClr val="dk1"/>
              </a:solidFill>
              <a:effectLst/>
              <a:latin typeface="Arial" panose="020B0604020202020204" pitchFamily="34" charset="0"/>
              <a:ea typeface="+mn-ea"/>
              <a:cs typeface="Arial" panose="020B0604020202020204" pitchFamily="34" charset="0"/>
            </a:rPr>
            <a:t>y un Puntaje Total de Elementos Requeridos igual o mayor de 50 puntos. </a:t>
          </a:r>
          <a:endParaRPr lang="es-MX" sz="1100">
            <a:effectLst/>
            <a:latin typeface="Arial" panose="020B0604020202020204" pitchFamily="34" charset="0"/>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Ningun Campo de esta planilla podrá ser modificado o corregido, no sera permitido insertar lineas. </a:t>
          </a:r>
        </a:p>
      </xdr:txBody>
    </xdr:sp>
    <xdr:clientData/>
  </xdr:twoCellAnchor>
  <xdr:twoCellAnchor editAs="oneCell">
    <xdr:from>
      <xdr:col>1</xdr:col>
      <xdr:colOff>1402452</xdr:colOff>
      <xdr:row>2</xdr:row>
      <xdr:rowOff>206540</xdr:rowOff>
    </xdr:from>
    <xdr:to>
      <xdr:col>13</xdr:col>
      <xdr:colOff>345631</xdr:colOff>
      <xdr:row>5</xdr:row>
      <xdr:rowOff>69413</xdr:rowOff>
    </xdr:to>
    <xdr:sp macro="" textlink="">
      <xdr:nvSpPr>
        <xdr:cNvPr id="3" name="Rectangle 8">
          <a:extLst>
            <a:ext uri="{FF2B5EF4-FFF2-40B4-BE49-F238E27FC236}">
              <a16:creationId xmlns:a16="http://schemas.microsoft.com/office/drawing/2014/main" id="{505F8FE5-3CD6-44E8-8A05-A76270A907BE}"/>
            </a:ext>
          </a:extLst>
        </xdr:cNvPr>
        <xdr:cNvSpPr/>
      </xdr:nvSpPr>
      <xdr:spPr>
        <a:xfrm>
          <a:off x="1946738" y="560326"/>
          <a:ext cx="8721192" cy="63439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s-AR" sz="1400" b="1" baseline="0">
            <a:solidFill>
              <a:sysClr val="windowText" lastClr="000000"/>
            </a:solidFill>
          </a:endParaRPr>
        </a:p>
        <a:p>
          <a:pPr algn="ctr"/>
          <a:r>
            <a:rPr lang="es-AR" sz="1400" b="1" baseline="0">
              <a:solidFill>
                <a:sysClr val="windowText" lastClr="000000"/>
              </a:solidFill>
            </a:rPr>
            <a:t>ANEXO III a- Certificacion y Validacion de Especificaciones Tecnicas Embarcación PSV </a:t>
          </a:r>
          <a:endParaRPr lang="es-AR" sz="1400" b="1">
            <a:solidFill>
              <a:sysClr val="windowText" lastClr="000000"/>
            </a:solidFill>
          </a:endParaRPr>
        </a:p>
      </xdr:txBody>
    </xdr:sp>
    <xdr:clientData/>
  </xdr:twoCellAnchor>
  <xdr:twoCellAnchor editAs="oneCell">
    <xdr:from>
      <xdr:col>0</xdr:col>
      <xdr:colOff>82470</xdr:colOff>
      <xdr:row>0</xdr:row>
      <xdr:rowOff>84619</xdr:rowOff>
    </xdr:from>
    <xdr:to>
      <xdr:col>1</xdr:col>
      <xdr:colOff>1064703</xdr:colOff>
      <xdr:row>4</xdr:row>
      <xdr:rowOff>151393</xdr:rowOff>
    </xdr:to>
    <xdr:pic>
      <xdr:nvPicPr>
        <xdr:cNvPr id="4" name="Picture 9">
          <a:extLst>
            <a:ext uri="{FF2B5EF4-FFF2-40B4-BE49-F238E27FC236}">
              <a16:creationId xmlns:a16="http://schemas.microsoft.com/office/drawing/2014/main" id="{1E860626-1DB5-4691-AAED-946700DA6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470" y="84619"/>
          <a:ext cx="1527628" cy="1025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FE57E-8955-411F-BBC2-3B13C418F2EE}">
  <sheetPr>
    <tabColor rgb="FFFFFF00"/>
    <pageSetUpPr fitToPage="1"/>
  </sheetPr>
  <dimension ref="A1:S77"/>
  <sheetViews>
    <sheetView tabSelected="1" view="pageBreakPreview" zoomScaleNormal="80" zoomScaleSheetLayoutView="100" workbookViewId="0">
      <selection activeCell="D14" sqref="D14:K14"/>
    </sheetView>
  </sheetViews>
  <sheetFormatPr baseColWidth="10" defaultColWidth="0" defaultRowHeight="0" customHeight="1" zeroHeight="1" x14ac:dyDescent="0.25"/>
  <cols>
    <col min="1" max="1" width="7.85546875" style="94" customWidth="1"/>
    <col min="2" max="2" width="20.85546875" style="94" customWidth="1"/>
    <col min="3" max="3" width="9.140625" style="94" customWidth="1"/>
    <col min="4" max="4" width="15.42578125" style="94" customWidth="1"/>
    <col min="5" max="11" width="9.140625" style="94" customWidth="1"/>
    <col min="12" max="12" width="16.140625" style="94" customWidth="1"/>
    <col min="13" max="13" width="14.42578125" style="94" customWidth="1"/>
    <col min="14" max="17" width="9.140625" style="94" customWidth="1"/>
    <col min="18" max="19" width="0" style="94" hidden="1" customWidth="1"/>
    <col min="20" max="16384" width="9.140625" style="94" hidden="1"/>
  </cols>
  <sheetData>
    <row r="1" spans="1:19" ht="15" x14ac:dyDescent="0.25">
      <c r="A1" s="94" t="s">
        <v>13</v>
      </c>
    </row>
    <row r="2" spans="1:19" ht="15" x14ac:dyDescent="0.25"/>
    <row r="3" spans="1:19" ht="32.25" customHeight="1" x14ac:dyDescent="0.25"/>
    <row r="4" spans="1:19" ht="15" x14ac:dyDescent="0.25">
      <c r="A4" s="95"/>
      <c r="B4" s="95"/>
      <c r="C4" s="95"/>
      <c r="D4" s="95"/>
      <c r="E4" s="95"/>
      <c r="F4" s="95"/>
      <c r="G4" s="95"/>
      <c r="H4" s="95"/>
      <c r="I4" s="95"/>
      <c r="J4" s="95"/>
      <c r="K4" s="95"/>
      <c r="L4" s="95"/>
      <c r="M4" s="95"/>
      <c r="N4" s="95"/>
      <c r="O4" s="95"/>
      <c r="P4" s="95"/>
      <c r="Q4" s="95"/>
      <c r="R4" s="95"/>
      <c r="S4" s="95"/>
    </row>
    <row r="5" spans="1:19" ht="15" x14ac:dyDescent="0.25"/>
    <row r="6" spans="1:19" ht="15" x14ac:dyDescent="0.25"/>
    <row r="7" spans="1:19" ht="15" x14ac:dyDescent="0.25"/>
    <row r="8" spans="1:19" ht="15" x14ac:dyDescent="0.25"/>
    <row r="9" spans="1:19" ht="15" x14ac:dyDescent="0.25"/>
    <row r="10" spans="1:19" ht="15" x14ac:dyDescent="0.25">
      <c r="B10" s="97" t="s">
        <v>66</v>
      </c>
    </row>
    <row r="11" spans="1:19" ht="15.75" thickBot="1" x14ac:dyDescent="0.3">
      <c r="B11" s="97"/>
    </row>
    <row r="12" spans="1:19" ht="22.5" customHeight="1" thickBot="1" x14ac:dyDescent="0.3">
      <c r="B12" s="121" t="s">
        <v>140</v>
      </c>
      <c r="C12" s="122"/>
      <c r="D12" s="123" t="s">
        <v>143</v>
      </c>
      <c r="E12" s="124"/>
      <c r="F12" s="124"/>
      <c r="G12" s="124"/>
      <c r="H12" s="124"/>
      <c r="I12" s="124"/>
      <c r="J12" s="124"/>
      <c r="K12" s="125"/>
    </row>
    <row r="13" spans="1:19" ht="26.45" customHeight="1" thickBot="1" x14ac:dyDescent="0.3">
      <c r="B13" s="121" t="s">
        <v>141</v>
      </c>
      <c r="C13" s="122"/>
      <c r="D13" s="126">
        <v>31</v>
      </c>
      <c r="E13" s="127"/>
      <c r="F13" s="127"/>
      <c r="G13" s="127"/>
      <c r="H13" s="127"/>
      <c r="I13" s="127"/>
      <c r="J13" s="127"/>
      <c r="K13" s="128"/>
      <c r="M13" s="98"/>
      <c r="N13" s="98"/>
      <c r="O13" s="98"/>
      <c r="P13" s="98"/>
    </row>
    <row r="14" spans="1:19" ht="23.1" customHeight="1" thickTop="1" thickBot="1" x14ac:dyDescent="0.3">
      <c r="B14" s="121" t="s">
        <v>149</v>
      </c>
      <c r="C14" s="122"/>
      <c r="D14" s="126" t="s">
        <v>144</v>
      </c>
      <c r="E14" s="127"/>
      <c r="F14" s="127"/>
      <c r="G14" s="127"/>
      <c r="H14" s="127"/>
      <c r="I14" s="127"/>
      <c r="J14" s="127"/>
      <c r="K14" s="128"/>
      <c r="M14" s="120" t="s">
        <v>67</v>
      </c>
      <c r="N14" s="120"/>
      <c r="O14" s="120"/>
      <c r="P14" s="120"/>
    </row>
    <row r="15" spans="1:19" ht="23.1" customHeight="1" x14ac:dyDescent="0.25">
      <c r="B15" s="111"/>
      <c r="C15" s="111"/>
      <c r="D15" s="113"/>
      <c r="E15" s="113"/>
      <c r="F15" s="113"/>
      <c r="G15" s="113"/>
      <c r="H15" s="113"/>
      <c r="I15" s="113"/>
      <c r="J15" s="113"/>
      <c r="K15" s="113"/>
      <c r="M15" s="112"/>
      <c r="N15" s="112"/>
      <c r="O15" s="112"/>
      <c r="P15" s="112"/>
    </row>
    <row r="16" spans="1:19" ht="15" x14ac:dyDescent="0.25"/>
    <row r="17" spans="1:17" s="99" customFormat="1" ht="15" customHeight="1" x14ac:dyDescent="0.3">
      <c r="A17" s="119" t="s">
        <v>68</v>
      </c>
      <c r="B17" s="119"/>
      <c r="C17" s="119"/>
      <c r="D17" s="119"/>
      <c r="E17" s="119"/>
      <c r="F17" s="119"/>
      <c r="G17" s="119"/>
      <c r="H17" s="119"/>
      <c r="I17" s="119"/>
      <c r="J17" s="119"/>
      <c r="K17" s="119"/>
      <c r="L17" s="119"/>
      <c r="M17" s="119"/>
      <c r="N17" s="119"/>
      <c r="O17" s="119"/>
      <c r="P17" s="119"/>
      <c r="Q17" s="119"/>
    </row>
    <row r="18" spans="1:17" ht="15" x14ac:dyDescent="0.25"/>
    <row r="19" spans="1:17" ht="15" x14ac:dyDescent="0.25"/>
    <row r="20" spans="1:17" ht="15" x14ac:dyDescent="0.25"/>
    <row r="21" spans="1:17" ht="15" x14ac:dyDescent="0.25"/>
    <row r="22" spans="1:17" ht="15" x14ac:dyDescent="0.25"/>
    <row r="23" spans="1:17" ht="15" x14ac:dyDescent="0.25"/>
    <row r="24" spans="1:17" ht="15" x14ac:dyDescent="0.25"/>
    <row r="25" spans="1:17" ht="15" x14ac:dyDescent="0.25"/>
    <row r="26" spans="1:17" ht="15" x14ac:dyDescent="0.25"/>
    <row r="27" spans="1:17" ht="15" x14ac:dyDescent="0.25"/>
    <row r="28" spans="1:17" ht="15" x14ac:dyDescent="0.25"/>
    <row r="29" spans="1:17" ht="15" x14ac:dyDescent="0.25"/>
    <row r="30" spans="1:17" ht="15" x14ac:dyDescent="0.25"/>
    <row r="31" spans="1:17" ht="15" x14ac:dyDescent="0.25"/>
    <row r="32" spans="1:17"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row r="46" ht="15" x14ac:dyDescent="0.25"/>
    <row r="47" ht="15" x14ac:dyDescent="0.25"/>
    <row r="48"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spans="15:15" ht="15" x14ac:dyDescent="0.25"/>
    <row r="66" spans="15:15" ht="15" x14ac:dyDescent="0.25"/>
    <row r="67" spans="15:15" ht="15" x14ac:dyDescent="0.25"/>
    <row r="68" spans="15:15" ht="15" x14ac:dyDescent="0.25"/>
    <row r="69" spans="15:15" ht="15" x14ac:dyDescent="0.25"/>
    <row r="70" spans="15:15" ht="15" x14ac:dyDescent="0.25"/>
    <row r="71" spans="15:15" ht="15" x14ac:dyDescent="0.25"/>
    <row r="72" spans="15:15" ht="15" x14ac:dyDescent="0.25"/>
    <row r="73" spans="15:15" ht="15" x14ac:dyDescent="0.25">
      <c r="O73" s="96"/>
    </row>
    <row r="74" spans="15:15" ht="15" x14ac:dyDescent="0.25"/>
    <row r="75" spans="15:15" ht="15" x14ac:dyDescent="0.25"/>
    <row r="76" spans="15:15" ht="14.45" customHeight="1" x14ac:dyDescent="0.25"/>
    <row r="77" spans="15:15" ht="14.45" customHeight="1" x14ac:dyDescent="0.25"/>
  </sheetData>
  <sheetProtection algorithmName="SHA-512" hashValue="cHlq4NbNPA/2B9RmcZp59FYj76HwgI9KBiprXpZJ9R8LQKayBHirBnuGBx7Qh25oofVScINXcYC5NWOvCJ4cgA==" saltValue="laB+pslkDGvLocQfnNOYQg==" spinCount="100000" sheet="1" objects="1" scenarios="1"/>
  <mergeCells count="8">
    <mergeCell ref="A17:Q17"/>
    <mergeCell ref="M14:P14"/>
    <mergeCell ref="B12:C12"/>
    <mergeCell ref="D12:K12"/>
    <mergeCell ref="B13:C13"/>
    <mergeCell ref="D13:K13"/>
    <mergeCell ref="B14:C14"/>
    <mergeCell ref="D14:K14"/>
  </mergeCells>
  <pageMargins left="0.70866141732283472" right="0.70866141732283472" top="0.74803149606299213" bottom="0.74803149606299213" header="0.31496062992125984" footer="0.31496062992125984"/>
  <pageSetup scale="48" orientation="portrait" r:id="rId1"/>
  <headerFooter>
    <oddFooter>&amp;RRev. 0
02-Feb-2016
&amp;P de 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58"/>
  <sheetViews>
    <sheetView zoomScaleNormal="85" workbookViewId="0">
      <pane ySplit="3" topLeftCell="A35" activePane="bottomLeft" state="frozenSplit"/>
      <selection pane="bottomLeft" activeCell="F46" sqref="F46"/>
    </sheetView>
  </sheetViews>
  <sheetFormatPr baseColWidth="10" defaultColWidth="9.140625" defaultRowHeight="12.75" x14ac:dyDescent="0.2"/>
  <cols>
    <col min="1" max="1" width="9.140625" style="3"/>
    <col min="2" max="2" width="4" style="1" hidden="1" customWidth="1"/>
    <col min="3" max="3" width="9" style="4" customWidth="1"/>
    <col min="4" max="4" width="34" style="6" customWidth="1"/>
    <col min="5" max="5" width="69.85546875" style="11" customWidth="1"/>
    <col min="6" max="6" width="24.42578125" style="9" bestFit="1" customWidth="1"/>
    <col min="7" max="7" width="13.140625" style="7" hidden="1" customWidth="1"/>
    <col min="8" max="8" width="15.42578125" style="8" hidden="1" customWidth="1"/>
    <col min="9" max="9" width="18.28515625" style="14" hidden="1" customWidth="1"/>
    <col min="10" max="10" width="15.42578125" style="14" hidden="1" customWidth="1"/>
    <col min="11" max="11" width="26.85546875" style="8" customWidth="1"/>
    <col min="12" max="13" width="15.28515625" style="8" customWidth="1"/>
    <col min="14" max="14" width="58.42578125" style="9" customWidth="1"/>
    <col min="15" max="16384" width="9.140625" style="3"/>
  </cols>
  <sheetData>
    <row r="1" spans="2:14" ht="21" customHeight="1" x14ac:dyDescent="0.2">
      <c r="C1" s="135" t="s">
        <v>148</v>
      </c>
      <c r="D1" s="136"/>
      <c r="E1" s="115" t="str">
        <f>Instrucciones!$D$14</f>
        <v>XXXX / XXXX</v>
      </c>
      <c r="F1" s="129"/>
      <c r="G1" s="130"/>
      <c r="I1" s="8"/>
      <c r="J1" s="39"/>
      <c r="K1" s="72"/>
      <c r="L1" s="58"/>
      <c r="M1" s="58"/>
      <c r="N1" s="3"/>
    </row>
    <row r="2" spans="2:14" ht="16.5" customHeight="1" x14ac:dyDescent="0.3">
      <c r="C2" s="137" t="s">
        <v>43</v>
      </c>
      <c r="D2" s="137"/>
      <c r="E2" s="114" t="str">
        <f>Instrucciones!$D$12</f>
        <v>DD de MM AAAA</v>
      </c>
      <c r="F2" s="16"/>
      <c r="G2" s="131" t="s">
        <v>38</v>
      </c>
      <c r="H2" s="132"/>
      <c r="I2" s="71" t="s">
        <v>60</v>
      </c>
      <c r="J2" s="133" t="s">
        <v>39</v>
      </c>
      <c r="K2" s="134"/>
      <c r="L2" s="59"/>
      <c r="M2" s="59"/>
      <c r="N2" s="3"/>
    </row>
    <row r="3" spans="2:14" ht="74.25" customHeight="1" x14ac:dyDescent="0.2">
      <c r="C3" s="21" t="s">
        <v>1</v>
      </c>
      <c r="D3" s="21" t="s">
        <v>2</v>
      </c>
      <c r="E3" s="22" t="s">
        <v>3</v>
      </c>
      <c r="F3" s="42" t="s">
        <v>132</v>
      </c>
      <c r="G3" s="41" t="s">
        <v>20</v>
      </c>
      <c r="H3" s="41" t="s">
        <v>121</v>
      </c>
      <c r="I3" s="42" t="s">
        <v>47</v>
      </c>
      <c r="J3" s="42" t="s">
        <v>48</v>
      </c>
      <c r="K3" s="43" t="s">
        <v>158</v>
      </c>
      <c r="L3" s="75" t="s">
        <v>131</v>
      </c>
      <c r="M3" s="75" t="s">
        <v>124</v>
      </c>
      <c r="N3" s="23" t="s">
        <v>4</v>
      </c>
    </row>
    <row r="4" spans="2:14" ht="15" x14ac:dyDescent="0.2">
      <c r="B4" s="100"/>
      <c r="C4" s="64">
        <v>1</v>
      </c>
      <c r="D4" s="65" t="s">
        <v>69</v>
      </c>
      <c r="E4" s="67" t="s">
        <v>133</v>
      </c>
      <c r="F4" s="45" t="s">
        <v>12</v>
      </c>
      <c r="G4" s="70">
        <v>0.1</v>
      </c>
      <c r="H4" s="68" t="e">
        <f>+G4/#REF!</f>
        <v>#REF!</v>
      </c>
      <c r="I4" s="69">
        <f t="shared" ref="I4:I28" si="0">IF(F4="Yes",G4,0)</f>
        <v>0.1</v>
      </c>
      <c r="J4" s="66">
        <f t="shared" ref="J4:J28" si="1">IF(OR($I$9=0,$I$10=0,$I$11=0,$I$27=0)=FALSE,I4,0)</f>
        <v>0</v>
      </c>
      <c r="K4" s="116" t="str">
        <f>IF(F4="Yes","OK","Did not Pass")</f>
        <v>OK</v>
      </c>
      <c r="L4" s="116" t="s">
        <v>63</v>
      </c>
      <c r="M4" s="116" t="str">
        <f>IF(K4="OK","1","0")</f>
        <v>1</v>
      </c>
      <c r="N4" s="54"/>
    </row>
    <row r="5" spans="2:14" ht="15" x14ac:dyDescent="0.2">
      <c r="B5" s="100"/>
      <c r="C5" s="64">
        <v>2</v>
      </c>
      <c r="D5" s="65" t="s">
        <v>70</v>
      </c>
      <c r="E5" s="67" t="s">
        <v>120</v>
      </c>
      <c r="F5" s="45" t="s">
        <v>12</v>
      </c>
      <c r="G5" s="70">
        <v>0.1</v>
      </c>
      <c r="H5" s="68" t="e">
        <f>+G5/#REF!</f>
        <v>#REF!</v>
      </c>
      <c r="I5" s="69">
        <f>IF(F5="Yes",G5,0)</f>
        <v>0.1</v>
      </c>
      <c r="J5" s="66">
        <f t="shared" si="1"/>
        <v>0</v>
      </c>
      <c r="K5" s="116" t="str">
        <f>IF(F5="Yes","OK","Pass")</f>
        <v>OK</v>
      </c>
      <c r="L5" s="116" t="str">
        <f>IF(K5="OK","1","0")</f>
        <v>1</v>
      </c>
      <c r="M5" s="116" t="str">
        <f t="shared" ref="M5:M10" si="2">IF(K5="OK","1","0")</f>
        <v>1</v>
      </c>
      <c r="N5" s="54"/>
    </row>
    <row r="6" spans="2:14" ht="15" x14ac:dyDescent="0.2">
      <c r="B6" s="100"/>
      <c r="C6" s="64">
        <v>3</v>
      </c>
      <c r="D6" s="65" t="s">
        <v>114</v>
      </c>
      <c r="E6" s="67" t="s">
        <v>115</v>
      </c>
      <c r="F6" s="45" t="s">
        <v>46</v>
      </c>
      <c r="G6" s="70">
        <v>0.1</v>
      </c>
      <c r="H6" s="68" t="e">
        <f>+G6/#REF!</f>
        <v>#REF!</v>
      </c>
      <c r="I6" s="69">
        <f t="shared" si="0"/>
        <v>0</v>
      </c>
      <c r="J6" s="66">
        <f t="shared" si="1"/>
        <v>0</v>
      </c>
      <c r="K6" s="116" t="str">
        <f t="shared" ref="K6:K22" si="3">IF(F6="Yes","OK","Did not pass")</f>
        <v>Did not pass</v>
      </c>
      <c r="L6" s="116" t="s">
        <v>32</v>
      </c>
      <c r="M6" s="116" t="str">
        <f t="shared" si="2"/>
        <v>0</v>
      </c>
      <c r="N6" s="53" t="s">
        <v>13</v>
      </c>
    </row>
    <row r="7" spans="2:14" ht="15" x14ac:dyDescent="0.2">
      <c r="B7" s="101"/>
      <c r="C7" s="64">
        <v>4</v>
      </c>
      <c r="D7" s="65" t="s">
        <v>73</v>
      </c>
      <c r="E7" s="67" t="s">
        <v>150</v>
      </c>
      <c r="F7" s="45" t="s">
        <v>46</v>
      </c>
      <c r="G7" s="70">
        <v>0.3</v>
      </c>
      <c r="H7" s="68" t="e">
        <f>+G7/#REF!</f>
        <v>#REF!</v>
      </c>
      <c r="I7" s="109">
        <f t="shared" si="0"/>
        <v>0</v>
      </c>
      <c r="J7" s="66">
        <f t="shared" si="1"/>
        <v>0</v>
      </c>
      <c r="K7" s="116" t="str">
        <f>IF(F7="Yes","OK","Pass")</f>
        <v>Pass</v>
      </c>
      <c r="L7" s="116" t="str">
        <f>IF(K7="OK","1","0")</f>
        <v>0</v>
      </c>
      <c r="M7" s="116" t="str">
        <f>IF(K7="OK","3","0")</f>
        <v>0</v>
      </c>
      <c r="N7" s="53"/>
    </row>
    <row r="8" spans="2:14" ht="15" customHeight="1" x14ac:dyDescent="0.2">
      <c r="B8" s="100"/>
      <c r="C8" s="64">
        <v>5</v>
      </c>
      <c r="D8" s="65" t="s">
        <v>74</v>
      </c>
      <c r="E8" s="67" t="s">
        <v>157</v>
      </c>
      <c r="F8" s="45" t="s">
        <v>46</v>
      </c>
      <c r="G8" s="70">
        <v>0.1</v>
      </c>
      <c r="H8" s="68" t="e">
        <f>+G8/#REF!</f>
        <v>#REF!</v>
      </c>
      <c r="I8" s="69">
        <f t="shared" si="0"/>
        <v>0</v>
      </c>
      <c r="J8" s="66">
        <f t="shared" si="1"/>
        <v>0</v>
      </c>
      <c r="K8" s="116" t="str">
        <f t="shared" si="3"/>
        <v>Did not pass</v>
      </c>
      <c r="L8" s="116" t="s">
        <v>32</v>
      </c>
      <c r="M8" s="116" t="str">
        <f t="shared" si="2"/>
        <v>0</v>
      </c>
      <c r="N8" s="53"/>
    </row>
    <row r="9" spans="2:14" ht="15" x14ac:dyDescent="0.2">
      <c r="B9" s="100"/>
      <c r="C9" s="64">
        <v>6</v>
      </c>
      <c r="D9" s="65" t="s">
        <v>75</v>
      </c>
      <c r="E9" s="67" t="s">
        <v>92</v>
      </c>
      <c r="F9" s="45" t="s">
        <v>46</v>
      </c>
      <c r="G9" s="70">
        <v>0.1</v>
      </c>
      <c r="H9" s="68" t="e">
        <f>+G9/#REF!</f>
        <v>#REF!</v>
      </c>
      <c r="I9" s="69">
        <f t="shared" si="0"/>
        <v>0</v>
      </c>
      <c r="J9" s="66">
        <f t="shared" si="1"/>
        <v>0</v>
      </c>
      <c r="K9" s="116" t="str">
        <f t="shared" si="3"/>
        <v>Did not pass</v>
      </c>
      <c r="L9" s="116" t="s">
        <v>32</v>
      </c>
      <c r="M9" s="116" t="str">
        <f t="shared" si="2"/>
        <v>0</v>
      </c>
      <c r="N9" s="53"/>
    </row>
    <row r="10" spans="2:14" ht="17.100000000000001" customHeight="1" x14ac:dyDescent="0.2">
      <c r="B10" s="100"/>
      <c r="C10" s="64">
        <v>7</v>
      </c>
      <c r="D10" s="65" t="s">
        <v>76</v>
      </c>
      <c r="E10" s="67" t="s">
        <v>151</v>
      </c>
      <c r="F10" s="45" t="s">
        <v>46</v>
      </c>
      <c r="G10" s="70">
        <v>0.1</v>
      </c>
      <c r="H10" s="68" t="e">
        <f>+G10/#REF!</f>
        <v>#REF!</v>
      </c>
      <c r="I10" s="69">
        <f t="shared" si="0"/>
        <v>0</v>
      </c>
      <c r="J10" s="66">
        <f t="shared" si="1"/>
        <v>0</v>
      </c>
      <c r="K10" s="116" t="str">
        <f t="shared" si="3"/>
        <v>Did not pass</v>
      </c>
      <c r="L10" s="116" t="s">
        <v>32</v>
      </c>
      <c r="M10" s="116" t="str">
        <f t="shared" si="2"/>
        <v>0</v>
      </c>
      <c r="N10" s="54"/>
    </row>
    <row r="11" spans="2:14" ht="15" x14ac:dyDescent="0.2">
      <c r="B11" s="101"/>
      <c r="C11" s="64">
        <v>8</v>
      </c>
      <c r="D11" s="65" t="s">
        <v>77</v>
      </c>
      <c r="E11" s="67" t="s">
        <v>89</v>
      </c>
      <c r="F11" s="45" t="s">
        <v>46</v>
      </c>
      <c r="G11" s="70">
        <v>0.5</v>
      </c>
      <c r="H11" s="68" t="e">
        <f>+G11/#REF!</f>
        <v>#REF!</v>
      </c>
      <c r="I11" s="69">
        <f t="shared" si="0"/>
        <v>0</v>
      </c>
      <c r="J11" s="66">
        <f t="shared" si="1"/>
        <v>0</v>
      </c>
      <c r="K11" s="116" t="str">
        <f>IF(F11="Yes","OK","Pass")</f>
        <v>Pass</v>
      </c>
      <c r="L11" s="116" t="str">
        <f>IF(K11="OK","1","0")</f>
        <v>0</v>
      </c>
      <c r="M11" s="116" t="str">
        <f>IF(K11="OK","5","0")</f>
        <v>0</v>
      </c>
      <c r="N11" s="53"/>
    </row>
    <row r="12" spans="2:14" ht="15" x14ac:dyDescent="0.2">
      <c r="B12" s="101"/>
      <c r="C12" s="64">
        <v>9</v>
      </c>
      <c r="D12" s="65" t="s">
        <v>90</v>
      </c>
      <c r="E12" s="67" t="s">
        <v>91</v>
      </c>
      <c r="F12" s="45" t="s">
        <v>46</v>
      </c>
      <c r="G12" s="70">
        <v>0.3</v>
      </c>
      <c r="H12" s="68" t="e">
        <f>+G12/#REF!</f>
        <v>#REF!</v>
      </c>
      <c r="I12" s="69">
        <f t="shared" si="0"/>
        <v>0</v>
      </c>
      <c r="J12" s="66">
        <f t="shared" si="1"/>
        <v>0</v>
      </c>
      <c r="K12" s="116" t="str">
        <f>IF(F12="Yes","OK"," Pass")</f>
        <v xml:space="preserve"> Pass</v>
      </c>
      <c r="L12" s="116" t="str">
        <f>IF(K12="OK","1","0")</f>
        <v>0</v>
      </c>
      <c r="M12" s="116" t="str">
        <f>IF(K12="OK","3","0")</f>
        <v>0</v>
      </c>
      <c r="N12" s="53"/>
    </row>
    <row r="13" spans="2:14" ht="27.95" customHeight="1" x14ac:dyDescent="0.2">
      <c r="B13" s="100"/>
      <c r="C13" s="64">
        <v>10</v>
      </c>
      <c r="D13" s="65" t="s">
        <v>78</v>
      </c>
      <c r="E13" s="67" t="s">
        <v>152</v>
      </c>
      <c r="F13" s="45" t="s">
        <v>46</v>
      </c>
      <c r="G13" s="70">
        <v>0.1</v>
      </c>
      <c r="H13" s="68" t="e">
        <f>+G13/#REF!</f>
        <v>#REF!</v>
      </c>
      <c r="I13" s="69">
        <f t="shared" si="0"/>
        <v>0</v>
      </c>
      <c r="J13" s="66">
        <f t="shared" si="1"/>
        <v>0</v>
      </c>
      <c r="K13" s="116" t="str">
        <f t="shared" si="3"/>
        <v>Did not pass</v>
      </c>
      <c r="L13" s="116" t="s">
        <v>32</v>
      </c>
      <c r="M13" s="116" t="str">
        <f t="shared" ref="M13:M17" si="4">IF(K13="OK","1","0")</f>
        <v>0</v>
      </c>
      <c r="N13" s="53"/>
    </row>
    <row r="14" spans="2:14" ht="15" x14ac:dyDescent="0.2">
      <c r="B14" s="100"/>
      <c r="C14" s="64">
        <v>11</v>
      </c>
      <c r="D14" s="65" t="s">
        <v>110</v>
      </c>
      <c r="E14" s="67" t="s">
        <v>153</v>
      </c>
      <c r="F14" s="45" t="s">
        <v>46</v>
      </c>
      <c r="G14" s="70">
        <v>0.1</v>
      </c>
      <c r="H14" s="68" t="e">
        <f>+G14/#REF!</f>
        <v>#REF!</v>
      </c>
      <c r="I14" s="69">
        <f t="shared" si="0"/>
        <v>0</v>
      </c>
      <c r="J14" s="66">
        <f t="shared" si="1"/>
        <v>0</v>
      </c>
      <c r="K14" s="116" t="str">
        <f t="shared" si="3"/>
        <v>Did not pass</v>
      </c>
      <c r="L14" s="116" t="s">
        <v>32</v>
      </c>
      <c r="M14" s="116" t="str">
        <f t="shared" si="4"/>
        <v>0</v>
      </c>
      <c r="N14" s="53"/>
    </row>
    <row r="15" spans="2:14" ht="15" x14ac:dyDescent="0.2">
      <c r="B15" s="100"/>
      <c r="C15" s="64">
        <v>12</v>
      </c>
      <c r="D15" s="65" t="s">
        <v>79</v>
      </c>
      <c r="E15" s="67" t="s">
        <v>93</v>
      </c>
      <c r="F15" s="45" t="s">
        <v>46</v>
      </c>
      <c r="G15" s="70">
        <v>0.1</v>
      </c>
      <c r="H15" s="68" t="e">
        <f>+G15/#REF!</f>
        <v>#REF!</v>
      </c>
      <c r="I15" s="69">
        <f t="shared" si="0"/>
        <v>0</v>
      </c>
      <c r="J15" s="66">
        <f t="shared" si="1"/>
        <v>0</v>
      </c>
      <c r="K15" s="116" t="str">
        <f t="shared" si="3"/>
        <v>Did not pass</v>
      </c>
      <c r="L15" s="116" t="s">
        <v>32</v>
      </c>
      <c r="M15" s="116" t="str">
        <f t="shared" si="4"/>
        <v>0</v>
      </c>
      <c r="N15" s="53"/>
    </row>
    <row r="16" spans="2:14" ht="25.5" x14ac:dyDescent="0.2">
      <c r="B16" s="100"/>
      <c r="C16" s="64">
        <v>13</v>
      </c>
      <c r="D16" s="65" t="s">
        <v>81</v>
      </c>
      <c r="E16" s="67" t="s">
        <v>80</v>
      </c>
      <c r="F16" s="45" t="s">
        <v>46</v>
      </c>
      <c r="G16" s="70">
        <v>0.1</v>
      </c>
      <c r="H16" s="68" t="e">
        <f>+G16/#REF!</f>
        <v>#REF!</v>
      </c>
      <c r="I16" s="69">
        <f t="shared" si="0"/>
        <v>0</v>
      </c>
      <c r="J16" s="66">
        <f t="shared" si="1"/>
        <v>0</v>
      </c>
      <c r="K16" s="116" t="str">
        <f t="shared" si="3"/>
        <v>Did not pass</v>
      </c>
      <c r="L16" s="116" t="s">
        <v>32</v>
      </c>
      <c r="M16" s="116" t="str">
        <f t="shared" si="4"/>
        <v>0</v>
      </c>
      <c r="N16" s="53"/>
    </row>
    <row r="17" spans="2:14" ht="15" x14ac:dyDescent="0.2">
      <c r="B17" s="110"/>
      <c r="C17" s="64">
        <v>14</v>
      </c>
      <c r="D17" s="65" t="s">
        <v>84</v>
      </c>
      <c r="E17" s="67" t="s">
        <v>85</v>
      </c>
      <c r="F17" s="45" t="s">
        <v>46</v>
      </c>
      <c r="G17" s="70">
        <v>0.1</v>
      </c>
      <c r="H17" s="68" t="e">
        <f>+G17/#REF!</f>
        <v>#REF!</v>
      </c>
      <c r="I17" s="69">
        <f t="shared" si="0"/>
        <v>0</v>
      </c>
      <c r="J17" s="66">
        <f t="shared" si="1"/>
        <v>0</v>
      </c>
      <c r="K17" s="116" t="str">
        <f t="shared" si="3"/>
        <v>Did not pass</v>
      </c>
      <c r="L17" s="116" t="s">
        <v>32</v>
      </c>
      <c r="M17" s="116" t="str">
        <f t="shared" si="4"/>
        <v>0</v>
      </c>
      <c r="N17" s="53"/>
    </row>
    <row r="18" spans="2:14" ht="27.6" customHeight="1" x14ac:dyDescent="0.2">
      <c r="C18" s="64">
        <v>15</v>
      </c>
      <c r="D18" s="65" t="s">
        <v>83</v>
      </c>
      <c r="E18" s="67" t="s">
        <v>85</v>
      </c>
      <c r="F18" s="45" t="s">
        <v>46</v>
      </c>
      <c r="G18" s="70">
        <v>0.5</v>
      </c>
      <c r="H18" s="68" t="e">
        <f>+G18/#REF!</f>
        <v>#REF!</v>
      </c>
      <c r="I18" s="69">
        <f t="shared" si="0"/>
        <v>0</v>
      </c>
      <c r="J18" s="66">
        <f t="shared" si="1"/>
        <v>0</v>
      </c>
      <c r="K18" s="116" t="str">
        <f>IF(F18="Yes","OK","Pass")</f>
        <v>Pass</v>
      </c>
      <c r="L18" s="116" t="str">
        <f>IF(K18="OK","1","0")</f>
        <v>0</v>
      </c>
      <c r="M18" s="116" t="str">
        <f>IF(K18="OK","5","0")</f>
        <v>0</v>
      </c>
      <c r="N18" s="53"/>
    </row>
    <row r="19" spans="2:14" ht="15" x14ac:dyDescent="0.2">
      <c r="C19" s="64">
        <v>16</v>
      </c>
      <c r="D19" s="65" t="s">
        <v>154</v>
      </c>
      <c r="E19" s="67" t="s">
        <v>155</v>
      </c>
      <c r="F19" s="45" t="s">
        <v>46</v>
      </c>
      <c r="G19" s="70">
        <v>0.5</v>
      </c>
      <c r="H19" s="68" t="e">
        <f>+G19/#REF!</f>
        <v>#REF!</v>
      </c>
      <c r="I19" s="69">
        <f t="shared" si="0"/>
        <v>0</v>
      </c>
      <c r="J19" s="66">
        <f t="shared" si="1"/>
        <v>0</v>
      </c>
      <c r="K19" s="116" t="str">
        <f>IF(F19="Yes","OK","Did not pass")</f>
        <v>Did not pass</v>
      </c>
      <c r="L19" s="116" t="s">
        <v>32</v>
      </c>
      <c r="M19" s="116" t="str">
        <f>IF(K19="OK","5","0")</f>
        <v>0</v>
      </c>
      <c r="N19" s="53"/>
    </row>
    <row r="20" spans="2:14" ht="27.95" customHeight="1" x14ac:dyDescent="0.2">
      <c r="B20" s="100"/>
      <c r="C20" s="64">
        <v>17</v>
      </c>
      <c r="D20" s="65" t="s">
        <v>82</v>
      </c>
      <c r="E20" s="67" t="s">
        <v>86</v>
      </c>
      <c r="F20" s="45" t="s">
        <v>46</v>
      </c>
      <c r="G20" s="70">
        <v>0.1</v>
      </c>
      <c r="H20" s="68" t="e">
        <f>+G20/#REF!</f>
        <v>#REF!</v>
      </c>
      <c r="I20" s="69">
        <f t="shared" si="0"/>
        <v>0</v>
      </c>
      <c r="J20" s="66">
        <f t="shared" si="1"/>
        <v>0</v>
      </c>
      <c r="K20" s="116" t="str">
        <f t="shared" si="3"/>
        <v>Did not pass</v>
      </c>
      <c r="L20" s="116" t="s">
        <v>32</v>
      </c>
      <c r="M20" s="116" t="str">
        <f t="shared" ref="M20:M23" si="5">IF(K20="OK","1","0")</f>
        <v>0</v>
      </c>
      <c r="N20" s="53"/>
    </row>
    <row r="21" spans="2:14" ht="15" x14ac:dyDescent="0.2">
      <c r="B21" s="100"/>
      <c r="C21" s="64">
        <v>18</v>
      </c>
      <c r="D21" s="65" t="s">
        <v>87</v>
      </c>
      <c r="E21" s="67" t="s">
        <v>95</v>
      </c>
      <c r="F21" s="45" t="s">
        <v>46</v>
      </c>
      <c r="G21" s="70">
        <v>0.1</v>
      </c>
      <c r="H21" s="68" t="e">
        <f>+G21/#REF!</f>
        <v>#REF!</v>
      </c>
      <c r="I21" s="69">
        <f t="shared" si="0"/>
        <v>0</v>
      </c>
      <c r="J21" s="66">
        <f t="shared" si="1"/>
        <v>0</v>
      </c>
      <c r="K21" s="116" t="str">
        <f t="shared" si="3"/>
        <v>Did not pass</v>
      </c>
      <c r="L21" s="116" t="s">
        <v>32</v>
      </c>
      <c r="M21" s="116" t="str">
        <f t="shared" si="5"/>
        <v>0</v>
      </c>
      <c r="N21" s="53"/>
    </row>
    <row r="22" spans="2:14" ht="25.5" x14ac:dyDescent="0.2">
      <c r="B22" s="100"/>
      <c r="C22" s="64">
        <v>19</v>
      </c>
      <c r="D22" s="65" t="s">
        <v>94</v>
      </c>
      <c r="E22" s="67" t="s">
        <v>97</v>
      </c>
      <c r="F22" s="45" t="s">
        <v>46</v>
      </c>
      <c r="G22" s="70">
        <v>0.1</v>
      </c>
      <c r="H22" s="68" t="e">
        <f>+G22/#REF!</f>
        <v>#REF!</v>
      </c>
      <c r="I22" s="69">
        <f t="shared" si="0"/>
        <v>0</v>
      </c>
      <c r="J22" s="66">
        <f t="shared" si="1"/>
        <v>0</v>
      </c>
      <c r="K22" s="116" t="str">
        <f t="shared" si="3"/>
        <v>Did not pass</v>
      </c>
      <c r="L22" s="116" t="s">
        <v>32</v>
      </c>
      <c r="M22" s="116" t="str">
        <f t="shared" si="5"/>
        <v>0</v>
      </c>
      <c r="N22" s="53"/>
    </row>
    <row r="23" spans="2:14" ht="25.5" x14ac:dyDescent="0.2">
      <c r="B23" s="100"/>
      <c r="C23" s="64">
        <v>20</v>
      </c>
      <c r="D23" s="65" t="s">
        <v>96</v>
      </c>
      <c r="E23" s="67" t="s">
        <v>130</v>
      </c>
      <c r="F23" s="45" t="s">
        <v>46</v>
      </c>
      <c r="G23" s="70">
        <v>0.1</v>
      </c>
      <c r="H23" s="68" t="e">
        <f>+G23/#REF!</f>
        <v>#REF!</v>
      </c>
      <c r="I23" s="69">
        <f t="shared" si="0"/>
        <v>0</v>
      </c>
      <c r="J23" s="66">
        <f t="shared" si="1"/>
        <v>0</v>
      </c>
      <c r="K23" s="116" t="str">
        <f>IF(F23="Yes","OK","Pass")</f>
        <v>Pass</v>
      </c>
      <c r="L23" s="116" t="str">
        <f t="shared" ref="L23:L28" si="6">IF(K23="OK","1","0")</f>
        <v>0</v>
      </c>
      <c r="M23" s="116" t="str">
        <f t="shared" si="5"/>
        <v>0</v>
      </c>
      <c r="N23" s="53"/>
    </row>
    <row r="24" spans="2:14" ht="15" x14ac:dyDescent="0.2">
      <c r="C24" s="64">
        <v>21</v>
      </c>
      <c r="D24" s="65" t="s">
        <v>88</v>
      </c>
      <c r="E24" s="67" t="s">
        <v>100</v>
      </c>
      <c r="F24" s="45" t="s">
        <v>46</v>
      </c>
      <c r="G24" s="70">
        <v>0.5</v>
      </c>
      <c r="H24" s="68" t="e">
        <f>+G24/#REF!</f>
        <v>#REF!</v>
      </c>
      <c r="I24" s="69">
        <f t="shared" si="0"/>
        <v>0</v>
      </c>
      <c r="J24" s="66">
        <f t="shared" si="1"/>
        <v>0</v>
      </c>
      <c r="K24" s="116" t="str">
        <f>IF(F24="Yes","OK","Pass")</f>
        <v>Pass</v>
      </c>
      <c r="L24" s="116" t="str">
        <f t="shared" si="6"/>
        <v>0</v>
      </c>
      <c r="M24" s="116" t="str">
        <f>IF(K24="OK","5","0")</f>
        <v>0</v>
      </c>
      <c r="N24" s="54"/>
    </row>
    <row r="25" spans="2:14" ht="15" x14ac:dyDescent="0.2">
      <c r="C25" s="64">
        <v>22</v>
      </c>
      <c r="D25" s="65" t="s">
        <v>98</v>
      </c>
      <c r="E25" s="67" t="s">
        <v>99</v>
      </c>
      <c r="F25" s="45" t="s">
        <v>46</v>
      </c>
      <c r="G25" s="70">
        <v>0.5</v>
      </c>
      <c r="H25" s="68" t="e">
        <f>+G25/#REF!</f>
        <v>#REF!</v>
      </c>
      <c r="I25" s="69">
        <f t="shared" si="0"/>
        <v>0</v>
      </c>
      <c r="J25" s="66">
        <f t="shared" si="1"/>
        <v>0</v>
      </c>
      <c r="K25" s="116" t="str">
        <f t="shared" ref="K25:K30" si="7">IF(F25="Yes","OK","Pass")</f>
        <v>Pass</v>
      </c>
      <c r="L25" s="116" t="str">
        <f t="shared" si="6"/>
        <v>0</v>
      </c>
      <c r="M25" s="116" t="str">
        <f>IF(K25="OK","5","0")</f>
        <v>0</v>
      </c>
      <c r="N25" s="53"/>
    </row>
    <row r="26" spans="2:14" ht="15" x14ac:dyDescent="0.2">
      <c r="C26" s="64">
        <v>23</v>
      </c>
      <c r="D26" s="65" t="s">
        <v>101</v>
      </c>
      <c r="E26" s="67" t="s">
        <v>102</v>
      </c>
      <c r="F26" s="45" t="s">
        <v>46</v>
      </c>
      <c r="G26" s="70">
        <v>0.5</v>
      </c>
      <c r="H26" s="68" t="e">
        <f>+G26/#REF!</f>
        <v>#REF!</v>
      </c>
      <c r="I26" s="69">
        <f t="shared" si="0"/>
        <v>0</v>
      </c>
      <c r="J26" s="66">
        <f t="shared" si="1"/>
        <v>0</v>
      </c>
      <c r="K26" s="116" t="str">
        <f t="shared" si="7"/>
        <v>Pass</v>
      </c>
      <c r="L26" s="116" t="str">
        <f t="shared" si="6"/>
        <v>0</v>
      </c>
      <c r="M26" s="116" t="str">
        <f>IF(K26="OK","5","0")</f>
        <v>0</v>
      </c>
      <c r="N26" s="53"/>
    </row>
    <row r="27" spans="2:14" ht="37.5" customHeight="1" x14ac:dyDescent="0.2">
      <c r="B27" s="101"/>
      <c r="C27" s="64">
        <v>24</v>
      </c>
      <c r="D27" s="65" t="s">
        <v>103</v>
      </c>
      <c r="E27" s="67" t="s">
        <v>104</v>
      </c>
      <c r="F27" s="45" t="s">
        <v>46</v>
      </c>
      <c r="G27" s="70">
        <v>0.3</v>
      </c>
      <c r="H27" s="68" t="e">
        <f>+G27/#REF!</f>
        <v>#REF!</v>
      </c>
      <c r="I27" s="69">
        <f t="shared" si="0"/>
        <v>0</v>
      </c>
      <c r="J27" s="66">
        <f t="shared" si="1"/>
        <v>0</v>
      </c>
      <c r="K27" s="116" t="str">
        <f>IF(F27="Yes","OK","Pass")</f>
        <v>Pass</v>
      </c>
      <c r="L27" s="116" t="str">
        <f t="shared" si="6"/>
        <v>0</v>
      </c>
      <c r="M27" s="116" t="str">
        <f>IF(K27="OK","3","0")</f>
        <v>0</v>
      </c>
      <c r="N27" s="53"/>
    </row>
    <row r="28" spans="2:14" ht="22.5" customHeight="1" x14ac:dyDescent="0.2">
      <c r="B28" s="101"/>
      <c r="C28" s="64">
        <v>25</v>
      </c>
      <c r="D28" s="65" t="s">
        <v>119</v>
      </c>
      <c r="E28" s="67" t="s">
        <v>123</v>
      </c>
      <c r="F28" s="45" t="s">
        <v>46</v>
      </c>
      <c r="G28" s="70">
        <v>0.5</v>
      </c>
      <c r="H28" s="68" t="e">
        <f>+G28/#REF!</f>
        <v>#REF!</v>
      </c>
      <c r="I28" s="69">
        <f t="shared" si="0"/>
        <v>0</v>
      </c>
      <c r="J28" s="66">
        <f t="shared" si="1"/>
        <v>0</v>
      </c>
      <c r="K28" s="116" t="str">
        <f t="shared" si="7"/>
        <v>Pass</v>
      </c>
      <c r="L28" s="116" t="str">
        <f t="shared" si="6"/>
        <v>0</v>
      </c>
      <c r="M28" s="116" t="str">
        <f t="shared" ref="M28" si="8">IF(K28="OK","5","0")</f>
        <v>0</v>
      </c>
      <c r="N28" s="55"/>
    </row>
    <row r="29" spans="2:14" ht="105.95" customHeight="1" x14ac:dyDescent="0.2">
      <c r="B29" s="100"/>
      <c r="C29" s="64">
        <v>26</v>
      </c>
      <c r="D29" s="65" t="s">
        <v>105</v>
      </c>
      <c r="E29" s="67" t="s">
        <v>106</v>
      </c>
      <c r="F29" s="45" t="s">
        <v>46</v>
      </c>
      <c r="G29" s="70">
        <v>0.1</v>
      </c>
      <c r="H29" s="68" t="e">
        <f>+G29/#REF!</f>
        <v>#REF!</v>
      </c>
      <c r="I29" s="69">
        <f t="shared" ref="I29:I43" si="9">IF(F29="Yes",G29,0)</f>
        <v>0</v>
      </c>
      <c r="J29" s="66">
        <f t="shared" ref="J29:J43" si="10">IF(OR($I$9=0,$I$10=0,$I$11=0,$I$27=0)=FALSE,I29,0)</f>
        <v>0</v>
      </c>
      <c r="K29" s="116" t="str">
        <f t="shared" ref="K29:K43" si="11">IF(F29="Yes","OK","Did not pass")</f>
        <v>Did not pass</v>
      </c>
      <c r="L29" s="116" t="s">
        <v>32</v>
      </c>
      <c r="M29" s="116" t="str">
        <f t="shared" ref="M29:M31" si="12">IF(K29="OK","1","0")</f>
        <v>0</v>
      </c>
      <c r="N29" s="55"/>
    </row>
    <row r="30" spans="2:14" ht="33.6" customHeight="1" x14ac:dyDescent="0.2">
      <c r="B30" s="100"/>
      <c r="C30" s="64">
        <v>27</v>
      </c>
      <c r="D30" s="65" t="s">
        <v>107</v>
      </c>
      <c r="E30" s="67" t="s">
        <v>156</v>
      </c>
      <c r="F30" s="45" t="s">
        <v>46</v>
      </c>
      <c r="G30" s="70">
        <v>0.6</v>
      </c>
      <c r="H30" s="68" t="e">
        <f>+G30/#REF!</f>
        <v>#REF!</v>
      </c>
      <c r="I30" s="69">
        <f t="shared" si="9"/>
        <v>0</v>
      </c>
      <c r="J30" s="66">
        <f t="shared" si="10"/>
        <v>0</v>
      </c>
      <c r="K30" s="116" t="str">
        <f t="shared" si="7"/>
        <v>Pass</v>
      </c>
      <c r="L30" s="116" t="str">
        <f>IF(K30="OK","1","0")</f>
        <v>0</v>
      </c>
      <c r="M30" s="116" t="str">
        <f>IF(K30="OK","6","0")</f>
        <v>0</v>
      </c>
      <c r="N30" s="55"/>
    </row>
    <row r="31" spans="2:14" ht="63.75" x14ac:dyDescent="0.2">
      <c r="B31" s="100"/>
      <c r="C31" s="64">
        <v>28</v>
      </c>
      <c r="D31" s="65" t="s">
        <v>10</v>
      </c>
      <c r="E31" s="67" t="s">
        <v>108</v>
      </c>
      <c r="F31" s="45" t="s">
        <v>46</v>
      </c>
      <c r="G31" s="70">
        <v>0.1</v>
      </c>
      <c r="H31" s="68" t="e">
        <f>+G31/#REF!</f>
        <v>#REF!</v>
      </c>
      <c r="I31" s="69">
        <f t="shared" si="9"/>
        <v>0</v>
      </c>
      <c r="J31" s="66">
        <f t="shared" si="10"/>
        <v>0</v>
      </c>
      <c r="K31" s="116" t="str">
        <f t="shared" si="11"/>
        <v>Did not pass</v>
      </c>
      <c r="L31" s="116" t="s">
        <v>32</v>
      </c>
      <c r="M31" s="116" t="str">
        <f t="shared" si="12"/>
        <v>0</v>
      </c>
      <c r="N31" s="55"/>
    </row>
    <row r="32" spans="2:14" ht="15" x14ac:dyDescent="0.2">
      <c r="C32" s="64">
        <v>29</v>
      </c>
      <c r="D32" s="65" t="s">
        <v>7</v>
      </c>
      <c r="E32" s="67" t="s">
        <v>8</v>
      </c>
      <c r="F32" s="45" t="s">
        <v>46</v>
      </c>
      <c r="G32" s="70">
        <v>0.3</v>
      </c>
      <c r="H32" s="68" t="e">
        <f>+G32/#REF!</f>
        <v>#REF!</v>
      </c>
      <c r="I32" s="69">
        <f t="shared" si="9"/>
        <v>0</v>
      </c>
      <c r="J32" s="66">
        <f t="shared" si="10"/>
        <v>0</v>
      </c>
      <c r="K32" s="116" t="str">
        <f t="shared" ref="K32:K37" si="13">IF(F32="Yes","OK","Pass")</f>
        <v>Pass</v>
      </c>
      <c r="L32" s="116" t="str">
        <f>IF(K32="OK","1","0")</f>
        <v>0</v>
      </c>
      <c r="M32" s="116" t="str">
        <f>IF(K32="OK","3","0")</f>
        <v>0</v>
      </c>
      <c r="N32" s="55"/>
    </row>
    <row r="33" spans="2:14" ht="15" x14ac:dyDescent="0.2">
      <c r="C33" s="64">
        <v>30</v>
      </c>
      <c r="D33" s="65" t="s">
        <v>9</v>
      </c>
      <c r="E33" s="67" t="s">
        <v>109</v>
      </c>
      <c r="F33" s="45" t="s">
        <v>46</v>
      </c>
      <c r="G33" s="70">
        <v>0.5</v>
      </c>
      <c r="H33" s="68" t="e">
        <f>+G33/#REF!</f>
        <v>#REF!</v>
      </c>
      <c r="I33" s="69">
        <f t="shared" si="9"/>
        <v>0</v>
      </c>
      <c r="J33" s="66">
        <f t="shared" si="10"/>
        <v>0</v>
      </c>
      <c r="K33" s="116" t="str">
        <f t="shared" si="13"/>
        <v>Pass</v>
      </c>
      <c r="L33" s="116" t="str">
        <f>IF(K33="OK","1","0")</f>
        <v>0</v>
      </c>
      <c r="M33" s="116" t="str">
        <f>IF(K33="OK","5","0")</f>
        <v>0</v>
      </c>
      <c r="N33" s="55"/>
    </row>
    <row r="34" spans="2:14" ht="15" x14ac:dyDescent="0.2">
      <c r="C34" s="64">
        <v>31</v>
      </c>
      <c r="D34" s="65" t="s">
        <v>145</v>
      </c>
      <c r="E34" s="67" t="s">
        <v>146</v>
      </c>
      <c r="F34" s="45" t="s">
        <v>46</v>
      </c>
      <c r="G34" s="70">
        <v>0.5</v>
      </c>
      <c r="H34" s="68" t="e">
        <f>+G34/#REF!</f>
        <v>#REF!</v>
      </c>
      <c r="I34" s="69">
        <f t="shared" ref="I34" si="14">IF(F34="Yes",G34,0)</f>
        <v>0</v>
      </c>
      <c r="J34" s="66">
        <f t="shared" ref="J34" si="15">IF(OR($I$9=0,$I$10=0,$I$11=0,$I$27=0)=FALSE,I34,0)</f>
        <v>0</v>
      </c>
      <c r="K34" s="116" t="str">
        <f t="shared" si="13"/>
        <v>Pass</v>
      </c>
      <c r="L34" s="116" t="str">
        <f>IF(K34="OK","1","0")</f>
        <v>0</v>
      </c>
      <c r="M34" s="116" t="str">
        <f>IF(K34="OK","5","0")</f>
        <v>0</v>
      </c>
      <c r="N34" s="55"/>
    </row>
    <row r="35" spans="2:14" ht="25.5" x14ac:dyDescent="0.2">
      <c r="C35" s="64">
        <v>33</v>
      </c>
      <c r="D35" s="65" t="s">
        <v>134</v>
      </c>
      <c r="E35" s="67" t="s">
        <v>135</v>
      </c>
      <c r="F35" s="45" t="s">
        <v>46</v>
      </c>
      <c r="G35" s="70">
        <v>0.3</v>
      </c>
      <c r="H35" s="68" t="e">
        <f>+G35/#REF!</f>
        <v>#REF!</v>
      </c>
      <c r="I35" s="69">
        <f t="shared" ref="I35:I37" si="16">IF(F35="Yes",G35,0)</f>
        <v>0</v>
      </c>
      <c r="J35" s="66">
        <f t="shared" ref="J35:J37" si="17">IF(OR($I$9=0,$I$10=0,$I$11=0,$I$27=0)=FALSE,I35,0)</f>
        <v>0</v>
      </c>
      <c r="K35" s="116" t="str">
        <f t="shared" si="13"/>
        <v>Pass</v>
      </c>
      <c r="L35" s="116" t="str">
        <f t="shared" ref="L35:L37" si="18">IF(K35="OK","1","0")</f>
        <v>0</v>
      </c>
      <c r="M35" s="116" t="str">
        <f>IF(K35="OK","3","0")</f>
        <v>0</v>
      </c>
      <c r="N35" s="55"/>
    </row>
    <row r="36" spans="2:14" ht="15" x14ac:dyDescent="0.2">
      <c r="C36" s="64">
        <v>34</v>
      </c>
      <c r="D36" s="65" t="s">
        <v>136</v>
      </c>
      <c r="E36" s="67" t="s">
        <v>137</v>
      </c>
      <c r="F36" s="45" t="s">
        <v>46</v>
      </c>
      <c r="G36" s="70">
        <v>0.3</v>
      </c>
      <c r="H36" s="68" t="e">
        <f>+G36/#REF!</f>
        <v>#REF!</v>
      </c>
      <c r="I36" s="69">
        <f t="shared" si="16"/>
        <v>0</v>
      </c>
      <c r="J36" s="66">
        <f t="shared" si="17"/>
        <v>0</v>
      </c>
      <c r="K36" s="116" t="str">
        <f t="shared" si="13"/>
        <v>Pass</v>
      </c>
      <c r="L36" s="116" t="str">
        <f t="shared" si="18"/>
        <v>0</v>
      </c>
      <c r="M36" s="116" t="str">
        <f>IF(K36="OK","3","0")</f>
        <v>0</v>
      </c>
      <c r="N36" s="55"/>
    </row>
    <row r="37" spans="2:14" ht="25.5" x14ac:dyDescent="0.2">
      <c r="C37" s="64">
        <v>35</v>
      </c>
      <c r="D37" s="65" t="s">
        <v>138</v>
      </c>
      <c r="E37" s="67" t="s">
        <v>139</v>
      </c>
      <c r="F37" s="45" t="s">
        <v>46</v>
      </c>
      <c r="G37" s="70">
        <v>0.3</v>
      </c>
      <c r="H37" s="68" t="e">
        <f>+G37/#REF!</f>
        <v>#REF!</v>
      </c>
      <c r="I37" s="69">
        <f t="shared" si="16"/>
        <v>0</v>
      </c>
      <c r="J37" s="66">
        <f t="shared" si="17"/>
        <v>0</v>
      </c>
      <c r="K37" s="116" t="str">
        <f t="shared" si="13"/>
        <v>Pass</v>
      </c>
      <c r="L37" s="116" t="str">
        <f t="shared" si="18"/>
        <v>0</v>
      </c>
      <c r="M37" s="116" t="str">
        <f>IF(K37="OK","3","0")</f>
        <v>0</v>
      </c>
      <c r="N37" s="55"/>
    </row>
    <row r="38" spans="2:14" ht="15" x14ac:dyDescent="0.2">
      <c r="B38" s="100"/>
      <c r="C38" s="64">
        <v>36</v>
      </c>
      <c r="D38" s="65" t="s">
        <v>111</v>
      </c>
      <c r="E38" s="67" t="s">
        <v>71</v>
      </c>
      <c r="F38" s="45" t="s">
        <v>46</v>
      </c>
      <c r="G38" s="70">
        <v>0.1</v>
      </c>
      <c r="H38" s="68" t="e">
        <f>+G38/#REF!</f>
        <v>#REF!</v>
      </c>
      <c r="I38" s="69">
        <f t="shared" si="9"/>
        <v>0</v>
      </c>
      <c r="J38" s="66">
        <f t="shared" si="10"/>
        <v>0</v>
      </c>
      <c r="K38" s="116" t="str">
        <f t="shared" si="11"/>
        <v>Did not pass</v>
      </c>
      <c r="L38" s="116" t="s">
        <v>32</v>
      </c>
      <c r="M38" s="116" t="str">
        <f t="shared" ref="M38:M40" si="19">IF(K38="OK","1","0")</f>
        <v>0</v>
      </c>
      <c r="N38" s="55"/>
    </row>
    <row r="39" spans="2:14" ht="15" x14ac:dyDescent="0.2">
      <c r="B39" s="100"/>
      <c r="C39" s="64">
        <v>37</v>
      </c>
      <c r="D39" s="65" t="s">
        <v>112</v>
      </c>
      <c r="E39" s="67" t="s">
        <v>147</v>
      </c>
      <c r="F39" s="45" t="s">
        <v>46</v>
      </c>
      <c r="G39" s="70">
        <v>0.1</v>
      </c>
      <c r="H39" s="68" t="e">
        <f>+G39/#REF!</f>
        <v>#REF!</v>
      </c>
      <c r="I39" s="69">
        <f t="shared" si="9"/>
        <v>0</v>
      </c>
      <c r="J39" s="66">
        <f t="shared" si="10"/>
        <v>0</v>
      </c>
      <c r="K39" s="116" t="str">
        <f t="shared" si="11"/>
        <v>Did not pass</v>
      </c>
      <c r="L39" s="116" t="s">
        <v>32</v>
      </c>
      <c r="M39" s="116" t="str">
        <f t="shared" si="19"/>
        <v>0</v>
      </c>
      <c r="N39" s="55"/>
    </row>
    <row r="40" spans="2:14" ht="25.5" x14ac:dyDescent="0.2">
      <c r="B40" s="100"/>
      <c r="C40" s="64">
        <v>38</v>
      </c>
      <c r="D40" s="65" t="s">
        <v>113</v>
      </c>
      <c r="E40" s="67" t="s">
        <v>72</v>
      </c>
      <c r="F40" s="45" t="s">
        <v>46</v>
      </c>
      <c r="G40" s="70">
        <v>0.1</v>
      </c>
      <c r="H40" s="68" t="e">
        <f>+G40/#REF!</f>
        <v>#REF!</v>
      </c>
      <c r="I40" s="69">
        <f t="shared" si="9"/>
        <v>0</v>
      </c>
      <c r="J40" s="66">
        <f t="shared" si="10"/>
        <v>0</v>
      </c>
      <c r="K40" s="116" t="str">
        <f t="shared" si="11"/>
        <v>Did not pass</v>
      </c>
      <c r="L40" s="116" t="s">
        <v>32</v>
      </c>
      <c r="M40" s="116" t="str">
        <f t="shared" si="19"/>
        <v>0</v>
      </c>
      <c r="N40" s="55"/>
    </row>
    <row r="41" spans="2:14" ht="51" x14ac:dyDescent="0.2">
      <c r="B41" s="100"/>
      <c r="C41" s="64">
        <v>39</v>
      </c>
      <c r="D41" s="65" t="s">
        <v>116</v>
      </c>
      <c r="E41" s="67" t="s">
        <v>118</v>
      </c>
      <c r="F41" s="45" t="s">
        <v>46</v>
      </c>
      <c r="G41" s="70">
        <v>0.1</v>
      </c>
      <c r="H41" s="68" t="e">
        <f>+G41/#REF!</f>
        <v>#REF!</v>
      </c>
      <c r="I41" s="69">
        <f t="shared" si="9"/>
        <v>0</v>
      </c>
      <c r="J41" s="66">
        <f t="shared" si="10"/>
        <v>0</v>
      </c>
      <c r="K41" s="116" t="str">
        <f t="shared" si="11"/>
        <v>Did not pass</v>
      </c>
      <c r="L41" s="116" t="s">
        <v>32</v>
      </c>
      <c r="M41" s="116" t="str">
        <f>IF(K41="OK","1","0")</f>
        <v>0</v>
      </c>
      <c r="N41" s="55"/>
    </row>
    <row r="42" spans="2:14" ht="32.1" customHeight="1" x14ac:dyDescent="0.2">
      <c r="C42" s="64">
        <v>40</v>
      </c>
      <c r="D42" s="65" t="s">
        <v>116</v>
      </c>
      <c r="E42" s="67" t="s">
        <v>117</v>
      </c>
      <c r="F42" s="45" t="s">
        <v>46</v>
      </c>
      <c r="G42" s="70">
        <v>0.6</v>
      </c>
      <c r="H42" s="68" t="e">
        <f>+G42/#REF!</f>
        <v>#REF!</v>
      </c>
      <c r="I42" s="69">
        <f t="shared" si="9"/>
        <v>0</v>
      </c>
      <c r="J42" s="66">
        <f t="shared" si="10"/>
        <v>0</v>
      </c>
      <c r="K42" s="116" t="str">
        <f t="shared" ref="K42" si="20">IF(F42="Yes","OK","Pass")</f>
        <v>Pass</v>
      </c>
      <c r="L42" s="116" t="str">
        <f>IF(K42="OK","1","0")</f>
        <v>0</v>
      </c>
      <c r="M42" s="116" t="str">
        <f>IF(K42="OK","6","0")</f>
        <v>0</v>
      </c>
      <c r="N42" s="55"/>
    </row>
    <row r="43" spans="2:14" ht="45" customHeight="1" x14ac:dyDescent="0.2">
      <c r="B43" s="100"/>
      <c r="C43" s="64">
        <v>41</v>
      </c>
      <c r="D43" s="65" t="s">
        <v>116</v>
      </c>
      <c r="E43" s="67" t="s">
        <v>122</v>
      </c>
      <c r="F43" s="45" t="s">
        <v>46</v>
      </c>
      <c r="G43" s="70">
        <v>0.1</v>
      </c>
      <c r="H43" s="68" t="e">
        <f>+G43/#REF!</f>
        <v>#REF!</v>
      </c>
      <c r="I43" s="69">
        <f t="shared" si="9"/>
        <v>0</v>
      </c>
      <c r="J43" s="66">
        <f t="shared" si="10"/>
        <v>0</v>
      </c>
      <c r="K43" s="116" t="str">
        <f t="shared" si="11"/>
        <v>Did not pass</v>
      </c>
      <c r="L43" s="116" t="s">
        <v>32</v>
      </c>
      <c r="M43" s="116" t="str">
        <f>IF(K43="OK","1","0")</f>
        <v>0</v>
      </c>
      <c r="N43" s="55"/>
    </row>
    <row r="44" spans="2:14" s="2" customFormat="1" ht="15" x14ac:dyDescent="0.2">
      <c r="B44" s="1"/>
      <c r="C44" s="4"/>
      <c r="D44" s="73"/>
      <c r="E44" s="12"/>
      <c r="F44" s="10"/>
      <c r="G44" s="20">
        <f>SUBTOTAL(9,G4:G43)</f>
        <v>9.9999999999999982</v>
      </c>
      <c r="H44" s="18" t="e">
        <f>SUM(H30:H41)</f>
        <v>#REF!</v>
      </c>
      <c r="I44" s="19">
        <f>SUM(I30:I41)</f>
        <v>0</v>
      </c>
      <c r="J44" s="19">
        <f>SUM(J30:J41)</f>
        <v>0</v>
      </c>
      <c r="K44" s="44"/>
      <c r="L44" s="44"/>
      <c r="M44" s="116">
        <f>+M43+M42+M41+M40+M39+M38+M37+M36+M35+M34+M33+M32+M31+M30+M29+M28+M27+M26+M25+M24+M23+M22+M21+M20+M19+M18+M17+M16+M15+M14+M13+M12+M11+M10+M9+M8+M7+M6+M5+M4</f>
        <v>2</v>
      </c>
      <c r="N44" s="10"/>
    </row>
    <row r="45" spans="2:14" x14ac:dyDescent="0.2">
      <c r="D45" s="74"/>
      <c r="K45" s="44"/>
      <c r="M45" s="44"/>
    </row>
    <row r="47" spans="2:14" x14ac:dyDescent="0.2">
      <c r="D47" s="47"/>
      <c r="E47" s="102"/>
      <c r="F47" s="103"/>
    </row>
    <row r="48" spans="2:14" x14ac:dyDescent="0.2">
      <c r="G48" s="104"/>
      <c r="H48" s="47"/>
      <c r="I48" s="105"/>
      <c r="J48" s="105"/>
      <c r="K48" s="47"/>
    </row>
    <row r="54" spans="4:11" hidden="1" x14ac:dyDescent="0.2"/>
    <row r="55" spans="4:11" hidden="1" x14ac:dyDescent="0.2">
      <c r="D55" s="106" t="s">
        <v>18</v>
      </c>
      <c r="E55" s="107"/>
      <c r="F55" s="108"/>
    </row>
    <row r="56" spans="4:11" hidden="1" x14ac:dyDescent="0.2">
      <c r="D56" s="106" t="e">
        <f>+#REF!</f>
        <v>#REF!</v>
      </c>
      <c r="E56" s="107"/>
      <c r="F56" s="108"/>
      <c r="G56" s="17" t="e">
        <f>+#REF!</f>
        <v>#REF!</v>
      </c>
      <c r="H56" s="46">
        <f>J56/2*100</f>
        <v>2.5</v>
      </c>
      <c r="I56" s="19">
        <v>0.1</v>
      </c>
      <c r="J56" s="19">
        <v>0.05</v>
      </c>
      <c r="K56" s="44" t="s">
        <v>12</v>
      </c>
    </row>
    <row r="57" spans="4:11" hidden="1" x14ac:dyDescent="0.2">
      <c r="G57" s="17" t="e">
        <f>+#REF!</f>
        <v>#REF!</v>
      </c>
      <c r="H57" s="46">
        <f t="shared" ref="H57" si="21">J57/2*100</f>
        <v>2.5</v>
      </c>
      <c r="I57" s="19">
        <v>0.1</v>
      </c>
      <c r="J57" s="19">
        <v>0.05</v>
      </c>
      <c r="K57" s="44" t="s">
        <v>46</v>
      </c>
    </row>
    <row r="58" spans="4:11" hidden="1" x14ac:dyDescent="0.2"/>
  </sheetData>
  <sheetProtection algorithmName="SHA-512" hashValue="XJNfDbbnzsVPo30+roNTOCNdkltn/aK7yfswL5FfSbsyf+PqhKlJpJdjjoPpTO4uBlEdX1jZMdhIz0aICZHyDA==" saltValue="afHJbqFIxXR4Q84B+hs6DQ==" spinCount="100000" sheet="1" objects="1" scenarios="1"/>
  <protectedRanges>
    <protectedRange sqref="N4:N43" name="Rango1"/>
    <protectedRange sqref="F4:F43" name="Rango1_2"/>
  </protectedRanges>
  <mergeCells count="5">
    <mergeCell ref="F1:G1"/>
    <mergeCell ref="G2:H2"/>
    <mergeCell ref="J2:K2"/>
    <mergeCell ref="C1:D1"/>
    <mergeCell ref="C2:D2"/>
  </mergeCells>
  <conditionalFormatting sqref="K5">
    <cfRule type="dataBar" priority="7">
      <dataBar>
        <cfvo type="min"/>
        <cfvo type="max"/>
        <color rgb="FFFF0000"/>
      </dataBar>
      <extLst>
        <ext xmlns:x14="http://schemas.microsoft.com/office/spreadsheetml/2009/9/main" uri="{B025F937-C7B1-47D3-B67F-A62EFF666E3E}">
          <x14:id>{7E248E67-CE61-48A9-BA1D-FF6A458DC788}</x14:id>
        </ext>
      </extLst>
    </cfRule>
    <cfRule type="colorScale" priority="8">
      <colorScale>
        <cfvo type="min"/>
        <cfvo type="percentile" val="50"/>
        <cfvo type="max"/>
        <color rgb="FF63BE7B"/>
        <color rgb="FFFFEB84"/>
        <color rgb="FFF8696B"/>
      </colorScale>
    </cfRule>
  </conditionalFormatting>
  <conditionalFormatting sqref="K12:K14">
    <cfRule type="dataBar" priority="25">
      <dataBar>
        <cfvo type="min"/>
        <cfvo type="max"/>
        <color rgb="FFFF0000"/>
      </dataBar>
      <extLst>
        <ext xmlns:x14="http://schemas.microsoft.com/office/spreadsheetml/2009/9/main" uri="{B025F937-C7B1-47D3-B67F-A62EFF666E3E}">
          <x14:id>{FEBA810F-B744-4462-88A9-F11F072905E5}</x14:id>
        </ext>
      </extLst>
    </cfRule>
    <cfRule type="colorScale" priority="26">
      <colorScale>
        <cfvo type="min"/>
        <cfvo type="percentile" val="50"/>
        <cfvo type="max"/>
        <color rgb="FF63BE7B"/>
        <color rgb="FFFFEB84"/>
        <color rgb="FFF8696B"/>
      </colorScale>
    </cfRule>
  </conditionalFormatting>
  <conditionalFormatting sqref="K15:K17">
    <cfRule type="dataBar" priority="22">
      <dataBar>
        <cfvo type="min"/>
        <cfvo type="max"/>
        <color rgb="FFFF0000"/>
      </dataBar>
      <extLst>
        <ext xmlns:x14="http://schemas.microsoft.com/office/spreadsheetml/2009/9/main" uri="{B025F937-C7B1-47D3-B67F-A62EFF666E3E}">
          <x14:id>{EB7F10DC-E2D6-41A1-A2B1-10C4E0599E3B}</x14:id>
        </ext>
      </extLst>
    </cfRule>
    <cfRule type="colorScale" priority="23">
      <colorScale>
        <cfvo type="min"/>
        <cfvo type="percentile" val="50"/>
        <cfvo type="max"/>
        <color rgb="FF63BE7B"/>
        <color rgb="FFFFEB84"/>
        <color rgb="FFF8696B"/>
      </colorScale>
    </cfRule>
  </conditionalFormatting>
  <conditionalFormatting sqref="K18:K20">
    <cfRule type="dataBar" priority="19">
      <dataBar>
        <cfvo type="min"/>
        <cfvo type="max"/>
        <color rgb="FFFF0000"/>
      </dataBar>
      <extLst>
        <ext xmlns:x14="http://schemas.microsoft.com/office/spreadsheetml/2009/9/main" uri="{B025F937-C7B1-47D3-B67F-A62EFF666E3E}">
          <x14:id>{0F9FD3FA-3C51-4452-83AA-29BAE4556130}</x14:id>
        </ext>
      </extLst>
    </cfRule>
    <cfRule type="colorScale" priority="20">
      <colorScale>
        <cfvo type="min"/>
        <cfvo type="percentile" val="50"/>
        <cfvo type="max"/>
        <color rgb="FF63BE7B"/>
        <color rgb="FFFFEB84"/>
        <color rgb="FFF8696B"/>
      </colorScale>
    </cfRule>
  </conditionalFormatting>
  <conditionalFormatting sqref="K21:K23">
    <cfRule type="dataBar" priority="16">
      <dataBar>
        <cfvo type="min"/>
        <cfvo type="max"/>
        <color rgb="FFFF0000"/>
      </dataBar>
      <extLst>
        <ext xmlns:x14="http://schemas.microsoft.com/office/spreadsheetml/2009/9/main" uri="{B025F937-C7B1-47D3-B67F-A62EFF666E3E}">
          <x14:id>{4BC6F89A-183A-40DB-B8AF-8D69C21E3D78}</x14:id>
        </ext>
      </extLst>
    </cfRule>
    <cfRule type="colorScale" priority="17">
      <colorScale>
        <cfvo type="min"/>
        <cfvo type="percentile" val="50"/>
        <cfvo type="max"/>
        <color rgb="FF63BE7B"/>
        <color rgb="FFFFEB84"/>
        <color rgb="FFF8696B"/>
      </colorScale>
    </cfRule>
  </conditionalFormatting>
  <conditionalFormatting sqref="K24:K43">
    <cfRule type="dataBar" priority="391">
      <dataBar>
        <cfvo type="min"/>
        <cfvo type="max"/>
        <color rgb="FFFF0000"/>
      </dataBar>
      <extLst>
        <ext xmlns:x14="http://schemas.microsoft.com/office/spreadsheetml/2009/9/main" uri="{B025F937-C7B1-47D3-B67F-A62EFF666E3E}">
          <x14:id>{6201C282-175C-459F-8ACC-80275319A611}</x14:id>
        </ext>
      </extLst>
    </cfRule>
    <cfRule type="colorScale" priority="392">
      <colorScale>
        <cfvo type="min"/>
        <cfvo type="percentile" val="50"/>
        <cfvo type="max"/>
        <color rgb="FF63BE7B"/>
        <color rgb="FFFFEB84"/>
        <color rgb="FFF8696B"/>
      </colorScale>
    </cfRule>
  </conditionalFormatting>
  <conditionalFormatting sqref="K4:L4 K6:L6 L5 K8:L8 K7">
    <cfRule type="dataBar" priority="10">
      <dataBar>
        <cfvo type="min"/>
        <cfvo type="max"/>
        <color rgb="FFFF0000"/>
      </dataBar>
      <extLst>
        <ext xmlns:x14="http://schemas.microsoft.com/office/spreadsheetml/2009/9/main" uri="{B025F937-C7B1-47D3-B67F-A62EFF666E3E}">
          <x14:id>{73949566-5376-4B77-8A67-7DA726C360BC}</x14:id>
        </ext>
      </extLst>
    </cfRule>
    <cfRule type="colorScale" priority="11">
      <colorScale>
        <cfvo type="min"/>
        <cfvo type="percentile" val="50"/>
        <cfvo type="max"/>
        <color rgb="FF63BE7B"/>
        <color rgb="FFFFEB84"/>
        <color rgb="FFF8696B"/>
      </colorScale>
    </cfRule>
  </conditionalFormatting>
  <conditionalFormatting sqref="K4:L11">
    <cfRule type="expression" dxfId="8" priority="3" stopIfTrue="1">
      <formula>F4="No"</formula>
    </cfRule>
  </conditionalFormatting>
  <conditionalFormatting sqref="K9:L11 M4:M43 L11:L43">
    <cfRule type="dataBar" priority="395">
      <dataBar>
        <cfvo type="min"/>
        <cfvo type="max"/>
        <color rgb="FFFF0000"/>
      </dataBar>
      <extLst>
        <ext xmlns:x14="http://schemas.microsoft.com/office/spreadsheetml/2009/9/main" uri="{B025F937-C7B1-47D3-B67F-A62EFF666E3E}">
          <x14:id>{EBD048E3-85FC-49F8-AE5A-A30EE5E45F4B}</x14:id>
        </ext>
      </extLst>
    </cfRule>
    <cfRule type="colorScale" priority="396">
      <colorScale>
        <cfvo type="min"/>
        <cfvo type="percentile" val="50"/>
        <cfvo type="max"/>
        <color rgb="FF63BE7B"/>
        <color rgb="FFFFEB84"/>
        <color rgb="FFF8696B"/>
      </colorScale>
    </cfRule>
  </conditionalFormatting>
  <conditionalFormatting sqref="L5">
    <cfRule type="dataBar" priority="1">
      <dataBar>
        <cfvo type="min"/>
        <cfvo type="max"/>
        <color rgb="FFFF0000"/>
      </dataBar>
      <extLst>
        <ext xmlns:x14="http://schemas.microsoft.com/office/spreadsheetml/2009/9/main" uri="{B025F937-C7B1-47D3-B67F-A62EFF666E3E}">
          <x14:id>{09F4A9A7-49AB-451C-B374-23222AC4E656}</x14:id>
        </ext>
      </extLst>
    </cfRule>
    <cfRule type="colorScale" priority="2">
      <colorScale>
        <cfvo type="min"/>
        <cfvo type="percentile" val="50"/>
        <cfvo type="max"/>
        <color rgb="FF63BE7B"/>
        <color rgb="FFFFEB84"/>
        <color rgb="FFF8696B"/>
      </colorScale>
    </cfRule>
  </conditionalFormatting>
  <conditionalFormatting sqref="L7">
    <cfRule type="dataBar" priority="4">
      <dataBar>
        <cfvo type="min"/>
        <cfvo type="max"/>
        <color rgb="FFFF0000"/>
      </dataBar>
      <extLst>
        <ext xmlns:x14="http://schemas.microsoft.com/office/spreadsheetml/2009/9/main" uri="{B025F937-C7B1-47D3-B67F-A62EFF666E3E}">
          <x14:id>{02AE1774-7CCC-47E3-A938-ACD8ABE45762}</x14:id>
        </ext>
      </extLst>
    </cfRule>
    <cfRule type="colorScale" priority="5">
      <colorScale>
        <cfvo type="min"/>
        <cfvo type="percentile" val="50"/>
        <cfvo type="max"/>
        <color rgb="FF63BE7B"/>
        <color rgb="FFFFEB84"/>
        <color rgb="FFF8696B"/>
      </colorScale>
    </cfRule>
  </conditionalFormatting>
  <conditionalFormatting sqref="M4:M43 L11:L43 K12:K43">
    <cfRule type="expression" dxfId="7" priority="12" stopIfTrue="1">
      <formula>F4="No"</formula>
    </cfRule>
  </conditionalFormatting>
  <dataValidations count="1">
    <dataValidation type="list" allowBlank="1" showInputMessage="1" showErrorMessage="1" sqref="F4:F43" xr:uid="{9E81C25A-ADD5-4AAA-B9E2-680CFF9B05BF}">
      <formula1>$K$56:$K$57</formula1>
    </dataValidation>
  </dataValidations>
  <pageMargins left="0.27559055118110237" right="0.15748031496062992" top="0.59055118110236227" bottom="0.39370078740157483" header="0.19685039370078741" footer="0.19685039370078741"/>
  <pageSetup scale="68" fitToHeight="8" orientation="landscape" r:id="rId1"/>
  <headerFooter alignWithMargins="0">
    <oddHeader>&amp;C&amp;"Arial,Negrita"&amp;F / &amp;A</oddHeader>
    <oddFooter>Página &amp;P de &amp;N</oddFooter>
  </headerFooter>
  <ignoredErrors>
    <ignoredError sqref="K42 M7 K6:K7 K29:K31 M30" formula="1"/>
  </ignoredErrors>
  <extLst>
    <ext xmlns:x14="http://schemas.microsoft.com/office/spreadsheetml/2009/9/main" uri="{78C0D931-6437-407d-A8EE-F0AAD7539E65}">
      <x14:conditionalFormattings>
        <x14:conditionalFormatting xmlns:xm="http://schemas.microsoft.com/office/excel/2006/main">
          <x14:cfRule type="dataBar" id="{7E248E67-CE61-48A9-BA1D-FF6A458DC788}">
            <x14:dataBar minLength="0" maxLength="100" negativeBarColorSameAsPositive="1" axisPosition="none">
              <x14:cfvo type="min"/>
              <x14:cfvo type="max"/>
            </x14:dataBar>
          </x14:cfRule>
          <xm:sqref>K5</xm:sqref>
        </x14:conditionalFormatting>
        <x14:conditionalFormatting xmlns:xm="http://schemas.microsoft.com/office/excel/2006/main">
          <x14:cfRule type="dataBar" id="{FEBA810F-B744-4462-88A9-F11F072905E5}">
            <x14:dataBar minLength="0" maxLength="100" negativeBarColorSameAsPositive="1" axisPosition="none">
              <x14:cfvo type="min"/>
              <x14:cfvo type="max"/>
            </x14:dataBar>
          </x14:cfRule>
          <xm:sqref>K12:K14</xm:sqref>
        </x14:conditionalFormatting>
        <x14:conditionalFormatting xmlns:xm="http://schemas.microsoft.com/office/excel/2006/main">
          <x14:cfRule type="dataBar" id="{EB7F10DC-E2D6-41A1-A2B1-10C4E0599E3B}">
            <x14:dataBar minLength="0" maxLength="100" negativeBarColorSameAsPositive="1" axisPosition="none">
              <x14:cfvo type="min"/>
              <x14:cfvo type="max"/>
            </x14:dataBar>
          </x14:cfRule>
          <xm:sqref>K15:K17</xm:sqref>
        </x14:conditionalFormatting>
        <x14:conditionalFormatting xmlns:xm="http://schemas.microsoft.com/office/excel/2006/main">
          <x14:cfRule type="dataBar" id="{0F9FD3FA-3C51-4452-83AA-29BAE4556130}">
            <x14:dataBar minLength="0" maxLength="100" negativeBarColorSameAsPositive="1" axisPosition="none">
              <x14:cfvo type="min"/>
              <x14:cfvo type="max"/>
            </x14:dataBar>
          </x14:cfRule>
          <xm:sqref>K18:K20</xm:sqref>
        </x14:conditionalFormatting>
        <x14:conditionalFormatting xmlns:xm="http://schemas.microsoft.com/office/excel/2006/main">
          <x14:cfRule type="dataBar" id="{4BC6F89A-183A-40DB-B8AF-8D69C21E3D78}">
            <x14:dataBar minLength="0" maxLength="100" negativeBarColorSameAsPositive="1" axisPosition="none">
              <x14:cfvo type="min"/>
              <x14:cfvo type="max"/>
            </x14:dataBar>
          </x14:cfRule>
          <xm:sqref>K21:K23</xm:sqref>
        </x14:conditionalFormatting>
        <x14:conditionalFormatting xmlns:xm="http://schemas.microsoft.com/office/excel/2006/main">
          <x14:cfRule type="dataBar" id="{6201C282-175C-459F-8ACC-80275319A611}">
            <x14:dataBar minLength="0" maxLength="100" negativeBarColorSameAsPositive="1" axisPosition="none">
              <x14:cfvo type="min"/>
              <x14:cfvo type="max"/>
            </x14:dataBar>
          </x14:cfRule>
          <xm:sqref>K24:K43</xm:sqref>
        </x14:conditionalFormatting>
        <x14:conditionalFormatting xmlns:xm="http://schemas.microsoft.com/office/excel/2006/main">
          <x14:cfRule type="dataBar" id="{73949566-5376-4B77-8A67-7DA726C360BC}">
            <x14:dataBar minLength="0" maxLength="100" negativeBarColorSameAsPositive="1" axisPosition="none">
              <x14:cfvo type="min"/>
              <x14:cfvo type="max"/>
            </x14:dataBar>
          </x14:cfRule>
          <xm:sqref>K4:L4 K6:L6 L5 K8:L8 K7</xm:sqref>
        </x14:conditionalFormatting>
        <x14:conditionalFormatting xmlns:xm="http://schemas.microsoft.com/office/excel/2006/main">
          <x14:cfRule type="dataBar" id="{EBD048E3-85FC-49F8-AE5A-A30EE5E45F4B}">
            <x14:dataBar minLength="0" maxLength="100" negativeBarColorSameAsPositive="1" axisPosition="none">
              <x14:cfvo type="min"/>
              <x14:cfvo type="max"/>
            </x14:dataBar>
          </x14:cfRule>
          <xm:sqref>K9:L11 M4:M43 L11:L43</xm:sqref>
        </x14:conditionalFormatting>
        <x14:conditionalFormatting xmlns:xm="http://schemas.microsoft.com/office/excel/2006/main">
          <x14:cfRule type="dataBar" id="{09F4A9A7-49AB-451C-B374-23222AC4E656}">
            <x14:dataBar minLength="0" maxLength="100" negativeBarColorSameAsPositive="1" axisPosition="none">
              <x14:cfvo type="min"/>
              <x14:cfvo type="max"/>
            </x14:dataBar>
          </x14:cfRule>
          <xm:sqref>L5</xm:sqref>
        </x14:conditionalFormatting>
        <x14:conditionalFormatting xmlns:xm="http://schemas.microsoft.com/office/excel/2006/main">
          <x14:cfRule type="dataBar" id="{02AE1774-7CCC-47E3-A938-ACD8ABE45762}">
            <x14:dataBar minLength="0" maxLength="100" negativeBarColorSameAsPositive="1" axisPosition="none">
              <x14:cfvo type="min"/>
              <x14:cfvo type="max"/>
            </x14:dataBar>
          </x14:cfRule>
          <xm:sqref>L7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Q14"/>
  <sheetViews>
    <sheetView showGridLines="0" zoomScale="70" zoomScaleNormal="70" workbookViewId="0">
      <pane ySplit="4" topLeftCell="A5" activePane="bottomLeft" state="frozenSplit"/>
      <selection pane="bottomLeft" activeCell="H14" sqref="H14"/>
    </sheetView>
  </sheetViews>
  <sheetFormatPr baseColWidth="10" defaultColWidth="11.42578125" defaultRowHeight="18.75" x14ac:dyDescent="0.3"/>
  <cols>
    <col min="1" max="1" width="4.140625" style="59" customWidth="1"/>
    <col min="2" max="2" width="4.85546875" style="59" customWidth="1"/>
    <col min="3" max="3" width="14.42578125" style="76" customWidth="1"/>
    <col min="4" max="4" width="33.42578125" style="76" customWidth="1"/>
    <col min="5" max="5" width="38.42578125" style="76" customWidth="1"/>
    <col min="6" max="6" width="37.85546875" style="76" customWidth="1"/>
    <col min="7" max="7" width="30.140625" style="76" customWidth="1"/>
    <col min="8" max="8" width="25.42578125" style="76" customWidth="1"/>
    <col min="9" max="9" width="17.42578125" style="76" customWidth="1"/>
    <col min="10" max="10" width="17.7109375" style="76" customWidth="1"/>
    <col min="11" max="11" width="9" style="76" customWidth="1"/>
    <col min="12" max="12" width="11.42578125" style="76" hidden="1" customWidth="1"/>
    <col min="13" max="13" width="9" style="76" hidden="1" customWidth="1"/>
    <col min="14" max="14" width="23.85546875" style="76" hidden="1" customWidth="1"/>
    <col min="15" max="15" width="7.42578125" style="76" hidden="1" customWidth="1"/>
    <col min="16" max="16" width="11.42578125" style="80" hidden="1" customWidth="1"/>
    <col min="17" max="17" width="11.42578125" style="76" customWidth="1"/>
    <col min="18" max="18" width="13.42578125" style="59" bestFit="1" customWidth="1"/>
    <col min="19" max="16384" width="11.42578125" style="59"/>
  </cols>
  <sheetData>
    <row r="1" spans="3:17" x14ac:dyDescent="0.3">
      <c r="K1" s="77"/>
      <c r="L1" s="77"/>
      <c r="M1" s="77"/>
      <c r="N1" s="78"/>
      <c r="O1" s="79"/>
    </row>
    <row r="2" spans="3:17" x14ac:dyDescent="0.3">
      <c r="C2" s="138" t="s">
        <v>51</v>
      </c>
      <c r="D2" s="139"/>
      <c r="E2" s="140" t="str">
        <f>+'1. Main Charact, Cert &amp; Insp'!E1</f>
        <v>XXXX / XXXX</v>
      </c>
      <c r="F2" s="141"/>
      <c r="G2" s="81" t="s">
        <v>52</v>
      </c>
      <c r="H2" s="117" t="str">
        <f>+'1. Main Charact, Cert &amp; Insp'!E2</f>
        <v>DD de MM AAAA</v>
      </c>
      <c r="K2" s="77"/>
      <c r="L2" s="77"/>
      <c r="M2" s="77"/>
      <c r="N2" s="78"/>
      <c r="O2" s="79"/>
    </row>
    <row r="3" spans="3:17" x14ac:dyDescent="0.3">
      <c r="K3" s="77"/>
      <c r="L3" s="77"/>
      <c r="M3" s="77"/>
      <c r="N3" s="82"/>
      <c r="O3" s="79" t="str">
        <f>IF(O4&gt;0, "NO CUMPLE", "CUMPLE")</f>
        <v>NO CUMPLE</v>
      </c>
    </row>
    <row r="4" spans="3:17" s="90" customFormat="1" ht="75.95" customHeight="1" thickBot="1" x14ac:dyDescent="0.3">
      <c r="C4" s="83" t="s">
        <v>53</v>
      </c>
      <c r="D4" s="83" t="s">
        <v>54</v>
      </c>
      <c r="E4" s="83" t="s">
        <v>55</v>
      </c>
      <c r="F4" s="83" t="s">
        <v>56</v>
      </c>
      <c r="G4" s="83" t="s">
        <v>57</v>
      </c>
      <c r="H4" s="83"/>
      <c r="I4" s="84" t="s">
        <v>126</v>
      </c>
      <c r="J4" s="84" t="s">
        <v>127</v>
      </c>
      <c r="K4" s="85"/>
      <c r="L4" s="86" t="s">
        <v>128</v>
      </c>
      <c r="M4" s="85"/>
      <c r="N4" s="87" t="s">
        <v>58</v>
      </c>
      <c r="O4" s="88">
        <f>SUM(O5:O5)</f>
        <v>20</v>
      </c>
      <c r="P4" s="89"/>
      <c r="Q4" s="85"/>
    </row>
    <row r="5" spans="3:17" ht="91.5" thickTop="1" thickBot="1" x14ac:dyDescent="0.35">
      <c r="C5" s="91" t="s">
        <v>125</v>
      </c>
      <c r="D5" s="92" t="s">
        <v>64</v>
      </c>
      <c r="E5" s="92" t="s">
        <v>142</v>
      </c>
      <c r="F5" s="92" t="s">
        <v>65</v>
      </c>
      <c r="G5" s="142" t="s">
        <v>61</v>
      </c>
      <c r="H5" s="143"/>
      <c r="I5" s="118" t="str">
        <f>O3</f>
        <v>NO CUMPLE</v>
      </c>
      <c r="J5" s="118">
        <f>+'1. Main Charact, Cert &amp; Insp'!M44</f>
        <v>2</v>
      </c>
      <c r="L5" s="93" t="s">
        <v>129</v>
      </c>
      <c r="N5" s="76" t="s">
        <v>62</v>
      </c>
      <c r="O5" s="76">
        <f>COUNTIF('1. Main Charact, Cert &amp; Insp'!K4:K43,"Did not pass")</f>
        <v>20</v>
      </c>
    </row>
    <row r="6" spans="3:17" ht="19.5" thickTop="1" x14ac:dyDescent="0.3"/>
    <row r="14" spans="3:17" x14ac:dyDescent="0.3">
      <c r="D14" s="76" t="s">
        <v>13</v>
      </c>
    </row>
  </sheetData>
  <sheetProtection algorithmName="SHA-512" hashValue="wVuXBTm1DqBMko3zf3a1StlYo88VWM6CISwQGZIQkcvaek42ECjfRSmMfgdhPZslRbWGSAAao7CLxdosrWLk3g==" saltValue="88EcCc22oLhz8lYf3gBndA==" spinCount="100000" sheet="1" objects="1" scenarios="1"/>
  <mergeCells count="3">
    <mergeCell ref="C2:D2"/>
    <mergeCell ref="E2:F2"/>
    <mergeCell ref="G5:H5"/>
  </mergeCells>
  <conditionalFormatting sqref="I5">
    <cfRule type="colorScale" priority="19">
      <colorScale>
        <cfvo type="formula" val="&quot;$I$5=&quot;&quot;NO PASA&quot;&quot;&quot;"/>
        <cfvo type="formula" val="&quot;$I$5=&quot;&quot;PASA&quot;&quot;&quot;"/>
        <color rgb="FFFF7E79"/>
        <color theme="9" tint="0.39997558519241921"/>
      </colorScale>
    </cfRule>
  </conditionalFormatting>
  <conditionalFormatting sqref="I5:J5">
    <cfRule type="cellIs" dxfId="6" priority="1" operator="equal">
      <formula>"NO PASA"</formula>
    </cfRule>
    <cfRule type="cellIs" dxfId="5" priority="2" operator="equal">
      <formula>"PASA"</formula>
    </cfRule>
  </conditionalFormatting>
  <conditionalFormatting sqref="J5">
    <cfRule type="colorScale" priority="3">
      <colorScale>
        <cfvo type="formula" val="&quot;$I$5=&quot;&quot;NO PASA&quot;&quot;&quot;"/>
        <cfvo type="formula" val="&quot;$I$5=&quot;&quot;PASA&quot;&quot;&quot;"/>
        <color rgb="FFFF7E79"/>
        <color theme="9" tint="0.39997558519241921"/>
      </colorScale>
    </cfRule>
  </conditionalFormatting>
  <pageMargins left="0.7" right="0.7" top="0.75" bottom="0.75" header="0.3" footer="0.3"/>
  <pageSetup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9"/>
  <sheetViews>
    <sheetView workbookViewId="0">
      <selection activeCell="D20" sqref="D20"/>
    </sheetView>
  </sheetViews>
  <sheetFormatPr baseColWidth="10" defaultColWidth="9.140625" defaultRowHeight="12.75" x14ac:dyDescent="0.2"/>
  <cols>
    <col min="1" max="1" width="1.42578125" style="1" customWidth="1"/>
    <col min="2" max="2" width="6.7109375" style="4" customWidth="1"/>
    <col min="3" max="3" width="38.7109375" style="6" customWidth="1"/>
    <col min="4" max="4" width="38.85546875" style="11" customWidth="1"/>
    <col min="5" max="5" width="14.28515625" style="7" customWidth="1"/>
    <col min="6" max="7" width="15.42578125" style="8" customWidth="1"/>
    <col min="8" max="8" width="19.42578125" style="8" customWidth="1"/>
    <col min="9" max="9" width="16.42578125" style="9" customWidth="1"/>
    <col min="10" max="16384" width="9.140625" style="3"/>
  </cols>
  <sheetData>
    <row r="1" spans="1:9" ht="18" x14ac:dyDescent="0.2">
      <c r="B1" s="144" t="s">
        <v>0</v>
      </c>
      <c r="C1" s="144"/>
      <c r="D1" s="144"/>
      <c r="I1" s="13"/>
    </row>
    <row r="2" spans="1:9" ht="16.5" customHeight="1" x14ac:dyDescent="0.2">
      <c r="B2" s="5"/>
      <c r="C2" s="15"/>
      <c r="D2" s="39" t="s">
        <v>40</v>
      </c>
      <c r="E2" s="150">
        <f>'1. Main Charact, Cert &amp; Insp'!F1</f>
        <v>0</v>
      </c>
      <c r="F2" s="150"/>
      <c r="H2" s="39" t="s">
        <v>43</v>
      </c>
      <c r="I2" s="61">
        <f>'1. Main Charact, Cert &amp; Insp'!K1</f>
        <v>0</v>
      </c>
    </row>
    <row r="3" spans="1:9" ht="5.25" customHeight="1" x14ac:dyDescent="0.2">
      <c r="B3" s="5"/>
      <c r="C3" s="15"/>
      <c r="D3" s="16"/>
      <c r="F3" s="3"/>
      <c r="G3" s="3"/>
      <c r="H3" s="3"/>
      <c r="I3" s="16"/>
    </row>
    <row r="4" spans="1:9" ht="35.25" customHeight="1" x14ac:dyDescent="0.25">
      <c r="B4" s="5"/>
      <c r="C4" s="15"/>
      <c r="D4" s="16"/>
      <c r="E4" s="145" t="s">
        <v>38</v>
      </c>
      <c r="F4" s="146"/>
      <c r="G4" s="147"/>
      <c r="H4" s="148" t="s">
        <v>39</v>
      </c>
      <c r="I4" s="149"/>
    </row>
    <row r="5" spans="1:9" ht="90" x14ac:dyDescent="0.2">
      <c r="B5" s="24" t="s">
        <v>1</v>
      </c>
      <c r="C5" s="25" t="s">
        <v>44</v>
      </c>
      <c r="D5" s="25" t="s">
        <v>21</v>
      </c>
      <c r="E5" s="26" t="s">
        <v>45</v>
      </c>
      <c r="F5" s="26" t="s">
        <v>5</v>
      </c>
      <c r="G5" s="26" t="s">
        <v>41</v>
      </c>
      <c r="H5" s="63" t="s">
        <v>19</v>
      </c>
      <c r="I5" s="62" t="s">
        <v>50</v>
      </c>
    </row>
    <row r="6" spans="1:9" ht="18" x14ac:dyDescent="0.2">
      <c r="B6" s="27" t="s">
        <v>29</v>
      </c>
      <c r="C6" s="28" t="e">
        <f>+'1. Main Charact, Cert &amp; Insp'!#REF!</f>
        <v>#REF!</v>
      </c>
      <c r="D6" s="29" t="s">
        <v>59</v>
      </c>
      <c r="E6" s="30" t="e">
        <f>+'1. Main Charact, Cert &amp; Insp'!#REF!</f>
        <v>#REF!</v>
      </c>
      <c r="F6" s="31" t="e">
        <f>+'1. Main Charact, Cert &amp; Insp'!#REF!</f>
        <v>#REF!</v>
      </c>
      <c r="G6" s="32">
        <f>'1. Main Charact, Cert &amp; Insp'!J30</f>
        <v>0</v>
      </c>
      <c r="H6" s="48" t="e">
        <f>+'1. Main Charact, Cert &amp; Insp'!#REF!</f>
        <v>#REF!</v>
      </c>
      <c r="I6" s="56" t="e">
        <f t="shared" ref="I6:I13" si="0">IF(H6=0,"NO","YES")</f>
        <v>#REF!</v>
      </c>
    </row>
    <row r="7" spans="1:9" ht="18" x14ac:dyDescent="0.2">
      <c r="B7" s="33" t="s">
        <v>31</v>
      </c>
      <c r="C7" s="34" t="s">
        <v>6</v>
      </c>
      <c r="D7" s="35" t="s">
        <v>22</v>
      </c>
      <c r="E7" s="36" t="e">
        <f>+'1. Main Charact, Cert &amp; Insp'!#REF!</f>
        <v>#REF!</v>
      </c>
      <c r="F7" s="37" t="e">
        <f>+'1. Main Charact, Cert &amp; Insp'!#REF!</f>
        <v>#REF!</v>
      </c>
      <c r="G7" s="38">
        <f>'1. Main Charact, Cert &amp; Insp'!J31</f>
        <v>0</v>
      </c>
      <c r="H7" s="48" t="e">
        <f>+'1. Main Charact, Cert &amp; Insp'!#REF!</f>
        <v>#REF!</v>
      </c>
      <c r="I7" s="57" t="e">
        <f t="shared" si="0"/>
        <v>#REF!</v>
      </c>
    </row>
    <row r="8" spans="1:9" ht="18" x14ac:dyDescent="0.2">
      <c r="B8" s="27" t="s">
        <v>32</v>
      </c>
      <c r="C8" s="28" t="s">
        <v>37</v>
      </c>
      <c r="D8" s="29" t="s">
        <v>23</v>
      </c>
      <c r="E8" s="30" t="e">
        <f>+'1. Main Charact, Cert &amp; Insp'!#REF!</f>
        <v>#REF!</v>
      </c>
      <c r="F8" s="31" t="e">
        <f>+'1. Main Charact, Cert &amp; Insp'!#REF!</f>
        <v>#REF!</v>
      </c>
      <c r="G8" s="32">
        <f>'1. Main Charact, Cert &amp; Insp'!J32</f>
        <v>0</v>
      </c>
      <c r="H8" s="48" t="e">
        <f>+'1. Main Charact, Cert &amp; Insp'!#REF!</f>
        <v>#REF!</v>
      </c>
      <c r="I8" s="56" t="e">
        <f t="shared" si="0"/>
        <v>#REF!</v>
      </c>
    </row>
    <row r="9" spans="1:9" ht="18" x14ac:dyDescent="0.2">
      <c r="B9" s="33" t="s">
        <v>33</v>
      </c>
      <c r="C9" s="34" t="s">
        <v>11</v>
      </c>
      <c r="D9" s="35" t="s">
        <v>24</v>
      </c>
      <c r="E9" s="36" t="e">
        <f>+'1. Main Charact, Cert &amp; Insp'!#REF!</f>
        <v>#REF!</v>
      </c>
      <c r="F9" s="37" t="e">
        <f>+'1. Main Charact, Cert &amp; Insp'!#REF!</f>
        <v>#REF!</v>
      </c>
      <c r="G9" s="38">
        <f>'1. Main Charact, Cert &amp; Insp'!J33</f>
        <v>0</v>
      </c>
      <c r="H9" s="48" t="e">
        <f>+'1. Main Charact, Cert &amp; Insp'!#REF!</f>
        <v>#REF!</v>
      </c>
      <c r="I9" s="57" t="e">
        <f t="shared" si="0"/>
        <v>#REF!</v>
      </c>
    </row>
    <row r="10" spans="1:9" ht="20.25" customHeight="1" x14ac:dyDescent="0.2">
      <c r="B10" s="27" t="s">
        <v>30</v>
      </c>
      <c r="C10" s="28" t="s">
        <v>14</v>
      </c>
      <c r="D10" s="29" t="s">
        <v>25</v>
      </c>
      <c r="E10" s="30" t="e">
        <f>+'1. Main Charact, Cert &amp; Insp'!#REF!</f>
        <v>#REF!</v>
      </c>
      <c r="F10" s="31" t="e">
        <f>+'1. Main Charact, Cert &amp; Insp'!#REF!</f>
        <v>#REF!</v>
      </c>
      <c r="G10" s="32" t="e">
        <f>'1. Main Charact, Cert &amp; Insp'!#REF!</f>
        <v>#REF!</v>
      </c>
      <c r="H10" s="48" t="e">
        <f>+'1. Main Charact, Cert &amp; Insp'!#REF!</f>
        <v>#REF!</v>
      </c>
      <c r="I10" s="56" t="e">
        <f t="shared" si="0"/>
        <v>#REF!</v>
      </c>
    </row>
    <row r="11" spans="1:9" ht="18" x14ac:dyDescent="0.2">
      <c r="B11" s="33" t="s">
        <v>34</v>
      </c>
      <c r="C11" s="34" t="s">
        <v>15</v>
      </c>
      <c r="D11" s="35" t="s">
        <v>26</v>
      </c>
      <c r="E11" s="36" t="e">
        <f>+'1. Main Charact, Cert &amp; Insp'!#REF!</f>
        <v>#REF!</v>
      </c>
      <c r="F11" s="37" t="e">
        <f>+'1. Main Charact, Cert &amp; Insp'!#REF!</f>
        <v>#REF!</v>
      </c>
      <c r="G11" s="38">
        <f>'1. Main Charact, Cert &amp; Insp'!J38</f>
        <v>0</v>
      </c>
      <c r="H11" s="48" t="e">
        <f>+'1. Main Charact, Cert &amp; Insp'!#REF!</f>
        <v>#REF!</v>
      </c>
      <c r="I11" s="57" t="e">
        <f t="shared" si="0"/>
        <v>#REF!</v>
      </c>
    </row>
    <row r="12" spans="1:9" ht="18" x14ac:dyDescent="0.2">
      <c r="B12" s="27" t="s">
        <v>35</v>
      </c>
      <c r="C12" s="28" t="s">
        <v>16</v>
      </c>
      <c r="D12" s="29" t="s">
        <v>27</v>
      </c>
      <c r="E12" s="30" t="e">
        <f>+'1. Main Charact, Cert &amp; Insp'!#REF!</f>
        <v>#REF!</v>
      </c>
      <c r="F12" s="31" t="e">
        <f>+'1. Main Charact, Cert &amp; Insp'!#REF!</f>
        <v>#REF!</v>
      </c>
      <c r="G12" s="32">
        <f>'1. Main Charact, Cert &amp; Insp'!J39</f>
        <v>0</v>
      </c>
      <c r="H12" s="48" t="e">
        <f>+'1. Main Charact, Cert &amp; Insp'!#REF!</f>
        <v>#REF!</v>
      </c>
      <c r="I12" s="56" t="e">
        <f t="shared" si="0"/>
        <v>#REF!</v>
      </c>
    </row>
    <row r="13" spans="1:9" ht="18" x14ac:dyDescent="0.2">
      <c r="B13" s="33" t="s">
        <v>36</v>
      </c>
      <c r="C13" s="34" t="s">
        <v>17</v>
      </c>
      <c r="D13" s="35" t="s">
        <v>28</v>
      </c>
      <c r="E13" s="36" t="e">
        <f>+'1. Main Charact, Cert &amp; Insp'!#REF!</f>
        <v>#REF!</v>
      </c>
      <c r="F13" s="37" t="e">
        <f>+'1. Main Charact, Cert &amp; Insp'!#REF!</f>
        <v>#REF!</v>
      </c>
      <c r="G13" s="38">
        <f>'1. Main Charact, Cert &amp; Insp'!J41</f>
        <v>0</v>
      </c>
      <c r="H13" s="49" t="e">
        <f>+'1. Main Charact, Cert &amp; Insp'!#REF!</f>
        <v>#REF!</v>
      </c>
      <c r="I13" s="57" t="e">
        <f t="shared" si="0"/>
        <v>#REF!</v>
      </c>
    </row>
    <row r="14" spans="1:9" x14ac:dyDescent="0.2">
      <c r="A14" s="3"/>
      <c r="B14" s="3"/>
      <c r="C14" s="3"/>
      <c r="D14" s="3"/>
      <c r="E14" s="3"/>
      <c r="F14" s="3"/>
      <c r="G14" s="3"/>
      <c r="H14" s="50"/>
      <c r="I14" s="3"/>
    </row>
    <row r="15" spans="1:9" ht="18" x14ac:dyDescent="0.2">
      <c r="G15" s="40" t="e">
        <f>'1. Main Charact, Cert &amp; Insp'!#REF!</f>
        <v>#REF!</v>
      </c>
      <c r="H15" s="60" t="e">
        <f>'1. Main Charact, Cert &amp; Insp'!#REF!</f>
        <v>#REF!</v>
      </c>
    </row>
    <row r="16" spans="1:9" ht="18" x14ac:dyDescent="0.2">
      <c r="G16" s="40" t="s">
        <v>42</v>
      </c>
      <c r="H16" s="48" t="e">
        <f>'1. Main Charact, Cert &amp; Insp'!#REF!</f>
        <v>#REF!</v>
      </c>
    </row>
    <row r="17" spans="1:9" s="2" customFormat="1" x14ac:dyDescent="0.2">
      <c r="A17" s="1"/>
      <c r="B17" s="4"/>
      <c r="C17" s="6"/>
      <c r="D17" s="12"/>
      <c r="E17" s="7"/>
      <c r="F17" s="8"/>
      <c r="G17" s="8"/>
      <c r="H17" s="7"/>
      <c r="I17" s="10"/>
    </row>
    <row r="18" spans="1:9" x14ac:dyDescent="0.2">
      <c r="E18" s="51"/>
      <c r="G18" s="51"/>
      <c r="H18" s="52" t="s">
        <v>49</v>
      </c>
    </row>
    <row r="19" spans="1:9" x14ac:dyDescent="0.2">
      <c r="H19" s="47"/>
    </row>
  </sheetData>
  <mergeCells count="4">
    <mergeCell ref="B1:D1"/>
    <mergeCell ref="E4:G4"/>
    <mergeCell ref="H4:I4"/>
    <mergeCell ref="E2:F2"/>
  </mergeCells>
  <conditionalFormatting sqref="H6">
    <cfRule type="colorScale" priority="21">
      <colorScale>
        <cfvo type="num" val="0"/>
        <cfvo type="formula" val="$G$7/2"/>
        <cfvo type="num" val="$G$7"/>
        <color rgb="FFFF0000"/>
        <color rgb="FFFFFF00"/>
        <color rgb="FF006600"/>
      </colorScale>
    </cfRule>
  </conditionalFormatting>
  <conditionalFormatting sqref="H6:H13">
    <cfRule type="containsText" dxfId="4" priority="30" stopIfTrue="1" operator="containsText" text="No">
      <formula>NOT(ISERROR(SEARCH("No",H6)))</formula>
    </cfRule>
  </conditionalFormatting>
  <conditionalFormatting sqref="H7">
    <cfRule type="colorScale" priority="22">
      <colorScale>
        <cfvo type="num" val="0"/>
        <cfvo type="formula" val="$G$7/2"/>
        <cfvo type="num" val="$G$7"/>
        <color rgb="FFFF0000"/>
        <color rgb="FFFFFF00"/>
        <color rgb="FF006600"/>
      </colorScale>
    </cfRule>
  </conditionalFormatting>
  <conditionalFormatting sqref="H8">
    <cfRule type="colorScale" priority="23">
      <colorScale>
        <cfvo type="num" val="0"/>
        <cfvo type="formula" val="$G$8/2"/>
        <cfvo type="num" val="$G$8"/>
        <color rgb="FFFF0000"/>
        <color rgb="FFFFFF00"/>
        <color rgb="FF006600"/>
      </colorScale>
    </cfRule>
  </conditionalFormatting>
  <conditionalFormatting sqref="H9">
    <cfRule type="colorScale" priority="24">
      <colorScale>
        <cfvo type="num" val="0"/>
        <cfvo type="formula" val="$G$9/2"/>
        <cfvo type="num" val="$G$9"/>
        <color rgb="FFFF0000"/>
        <color rgb="FFFFFF00"/>
        <color rgb="FF006600"/>
      </colorScale>
    </cfRule>
  </conditionalFormatting>
  <conditionalFormatting sqref="H10">
    <cfRule type="colorScale" priority="25">
      <colorScale>
        <cfvo type="num" val="0"/>
        <cfvo type="formula" val="$G$10/2"/>
        <cfvo type="num" val="$G$10"/>
        <color rgb="FFFF0000"/>
        <color rgb="FFFFFF00"/>
        <color rgb="FF006600"/>
      </colorScale>
    </cfRule>
  </conditionalFormatting>
  <conditionalFormatting sqref="H11">
    <cfRule type="colorScale" priority="26">
      <colorScale>
        <cfvo type="num" val="0"/>
        <cfvo type="formula" val="$G$11/2"/>
        <cfvo type="num" val="$G$11"/>
        <color rgb="FFFF0000"/>
        <color rgb="FFFFFF00"/>
        <color rgb="FF006600"/>
      </colorScale>
    </cfRule>
  </conditionalFormatting>
  <conditionalFormatting sqref="H12">
    <cfRule type="colorScale" priority="28">
      <colorScale>
        <cfvo type="num" val="0"/>
        <cfvo type="formula" val="$G$12/2"/>
        <cfvo type="num" val="$G$12"/>
        <color rgb="FFFF0000"/>
        <color rgb="FFFFFF00"/>
        <color rgb="FF006600"/>
      </colorScale>
    </cfRule>
  </conditionalFormatting>
  <conditionalFormatting sqref="H13">
    <cfRule type="colorScale" priority="27">
      <colorScale>
        <cfvo type="num" val="0"/>
        <cfvo type="formula" val="$G$13/2"/>
        <cfvo type="num" val="$G$13"/>
        <color rgb="FFFF0000"/>
        <color rgb="FFFFFF00"/>
        <color rgb="FF006600"/>
      </colorScale>
    </cfRule>
    <cfRule type="colorScale" priority="29">
      <colorScale>
        <cfvo type="num" val="0"/>
        <cfvo type="percentile" val="50"/>
        <cfvo type="num" val="$G$13"/>
        <color rgb="FFFF0000"/>
        <color rgb="FFFFFF00"/>
        <color rgb="FF006600"/>
      </colorScale>
    </cfRule>
  </conditionalFormatting>
  <conditionalFormatting sqref="H15">
    <cfRule type="expression" dxfId="3" priority="1" stopIfTrue="1">
      <formula>$H$16&gt;0</formula>
    </cfRule>
    <cfRule type="expression" dxfId="2" priority="2" stopIfTrue="1">
      <formula>$H$16=0</formula>
    </cfRule>
    <cfRule type="dataBar" priority="3">
      <dataBar>
        <cfvo type="min"/>
        <cfvo type="max"/>
        <color rgb="FFFF0000"/>
      </dataBar>
      <extLst>
        <ext xmlns:x14="http://schemas.microsoft.com/office/spreadsheetml/2009/9/main" uri="{B025F937-C7B1-47D3-B67F-A62EFF666E3E}">
          <x14:id>{33F57176-D746-40DC-85AB-5D21B931D506}</x14:id>
        </ext>
      </extLst>
    </cfRule>
    <cfRule type="colorScale" priority="4">
      <colorScale>
        <cfvo type="min"/>
        <cfvo type="percentile" val="50"/>
        <cfvo type="max"/>
        <color rgb="FF63BE7B"/>
        <color rgb="FFFFEB84"/>
        <color rgb="FFF8696B"/>
      </colorScale>
    </cfRule>
  </conditionalFormatting>
  <conditionalFormatting sqref="H16">
    <cfRule type="colorScale" priority="18">
      <colorScale>
        <cfvo type="num" val="0"/>
        <cfvo type="formula" val="$G$13/2"/>
        <cfvo type="num" val="$G$13"/>
        <color rgb="FFFF0000"/>
        <color rgb="FFFFFF00"/>
        <color rgb="FF006600"/>
      </colorScale>
    </cfRule>
    <cfRule type="colorScale" priority="19">
      <colorScale>
        <cfvo type="num" val="0"/>
        <cfvo type="percentile" val="50"/>
        <cfvo type="num" val="$G$13"/>
        <color rgb="FFFF0000"/>
        <color rgb="FFFFFF00"/>
        <color rgb="FF006600"/>
      </colorScale>
    </cfRule>
    <cfRule type="containsText" dxfId="1" priority="20" stopIfTrue="1" operator="containsText" text="No">
      <formula>NOT(ISERROR(SEARCH("No",H16)))</formula>
    </cfRule>
  </conditionalFormatting>
  <conditionalFormatting sqref="I6:I13">
    <cfRule type="expression" dxfId="0" priority="15" stopIfTrue="1">
      <formula>H6=0</formula>
    </cfRule>
    <cfRule type="dataBar" priority="16">
      <dataBar>
        <cfvo type="min"/>
        <cfvo type="max"/>
        <color rgb="FFFF0000"/>
      </dataBar>
      <extLst>
        <ext xmlns:x14="http://schemas.microsoft.com/office/spreadsheetml/2009/9/main" uri="{B025F937-C7B1-47D3-B67F-A62EFF666E3E}">
          <x14:id>{774CD0BD-0B66-4312-AF46-F3D5DD62B493}</x14:id>
        </ext>
      </extLst>
    </cfRule>
    <cfRule type="colorScale" priority="17">
      <colorScale>
        <cfvo type="min"/>
        <cfvo type="percentile" val="50"/>
        <cfvo type="max"/>
        <color rgb="FF63BE7B"/>
        <color rgb="FFFFEB84"/>
        <color rgb="FFF8696B"/>
      </colorScale>
    </cfRule>
  </conditionalFormatting>
  <pageMargins left="0.27559055118110237" right="0.15748031496062992" top="0.59055118110236227" bottom="0.39370078740157483" header="0.19685039370078741" footer="0.19685039370078741"/>
  <pageSetup paperSize="9" scale="95" fitToHeight="8" orientation="landscape" r:id="rId1"/>
  <headerFooter alignWithMargins="0">
    <oddHeader>&amp;C&amp;"Arial,Negrita"&amp;F / &amp;A</oddHeader>
    <oddFooter>Página &amp;P de &amp;N</oddFooter>
  </headerFooter>
  <extLst>
    <ext xmlns:x14="http://schemas.microsoft.com/office/spreadsheetml/2009/9/main" uri="{78C0D931-6437-407d-A8EE-F0AAD7539E65}">
      <x14:conditionalFormattings>
        <x14:conditionalFormatting xmlns:xm="http://schemas.microsoft.com/office/excel/2006/main">
          <x14:cfRule type="dataBar" id="{33F57176-D746-40DC-85AB-5D21B931D506}">
            <x14:dataBar minLength="0" maxLength="100" negativeBarColorSameAsPositive="1" axisPosition="none">
              <x14:cfvo type="min"/>
              <x14:cfvo type="max"/>
            </x14:dataBar>
          </x14:cfRule>
          <xm:sqref>H15</xm:sqref>
        </x14:conditionalFormatting>
        <x14:conditionalFormatting xmlns:xm="http://schemas.microsoft.com/office/excel/2006/main">
          <x14:cfRule type="dataBar" id="{774CD0BD-0B66-4312-AF46-F3D5DD62B493}">
            <x14:dataBar minLength="0" maxLength="100" negativeBarColorSameAsPositive="1" axisPosition="none">
              <x14:cfvo type="min"/>
              <x14:cfvo type="max"/>
            </x14:dataBar>
          </x14:cfRule>
          <xm:sqref>I6:I13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3A65EBBCD11A748AE21DFBB71414241" ma:contentTypeVersion="5" ma:contentTypeDescription="Crear nuevo documento." ma:contentTypeScope="" ma:versionID="a35aff1f35b92e5e8e62af8dd28a894c">
  <xsd:schema xmlns:xsd="http://www.w3.org/2001/XMLSchema" xmlns:xs="http://www.w3.org/2001/XMLSchema" xmlns:p="http://schemas.microsoft.com/office/2006/metadata/properties" xmlns:ns2="2ffd04c1-2a49-426d-ac3d-76588e3d11da" xmlns:ns3="73921f68-ede9-4544-ac6e-26fc1d6acb03" targetNamespace="http://schemas.microsoft.com/office/2006/metadata/properties" ma:root="true" ma:fieldsID="5938a0b4cb8bff2553a4b45d4b831d2b" ns2:_="" ns3:_="">
    <xsd:import namespace="2ffd04c1-2a49-426d-ac3d-76588e3d11da"/>
    <xsd:import namespace="73921f68-ede9-4544-ac6e-26fc1d6acb0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fd04c1-2a49-426d-ac3d-76588e3d11d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921f68-ede9-4544-ac6e-26fc1d6acb0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p:properties xmlns:p="http://schemas.microsoft.com/office/2006/metadata/properties" xmlns:xsi="http://www.w3.org/2001/XMLSchema-instance" xmlns:pc="http://schemas.microsoft.com/office/infopath/2007/PartnerControls">
  <documentManagement/>
</p:properties>
</file>

<file path=customXml/item3.xml><?xml version="1.0" encoding="utf-8"?>
<?mso-contentType ?>
<FormTemplates xmlns="http://schemas.microsoft.com/sharepoint/v3/contenttype/forms">
  <Display>DocumentLibraryForm</Display>
  <Edit>DocumentLibraryForm</Edit>
  <New>DocumentLibraryForm</New>
</FormTemplates>
</file>

<file path=customXml/itemProps1.xml><?xml version="1.0" encoding="utf-8"?>
<ds:datastoreItem xmlns:ds="http://schemas.openxmlformats.org/officeDocument/2006/customXml" ds:itemID="{DB2BB018-AEBF-478F-B478-47A61C563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fd04c1-2a49-426d-ac3d-76588e3d11da"/>
    <ds:schemaRef ds:uri="73921f68-ede9-4544-ac6e-26fc1d6ac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6A75BD2-AAA3-4A94-B0DC-BD3621631D02}">
  <ds:schemaRefs>
    <ds:schemaRef ds:uri="http://www.w3.org/XML/1998/namespace"/>
    <ds:schemaRef ds:uri="http://schemas.openxmlformats.org/package/2006/metadata/core-properties"/>
    <ds:schemaRef ds:uri="http://purl.org/dc/elements/1.1/"/>
    <ds:schemaRef ds:uri="2ffd04c1-2a49-426d-ac3d-76588e3d11da"/>
    <ds:schemaRef ds:uri="http://schemas.microsoft.com/office/2006/documentManagement/types"/>
    <ds:schemaRef ds:uri="73921f68-ede9-4544-ac6e-26fc1d6acb03"/>
    <ds:schemaRef ds:uri="http://schemas.microsoft.com/office/infopath/2007/PartnerControls"/>
    <ds:schemaRef ds:uri="http://schemas.microsoft.com/office/2006/metadata/properties"/>
    <ds:schemaRef ds:uri="http://purl.org/dc/dcmitype/"/>
    <ds:schemaRef ds:uri="http://purl.org/dc/terms/"/>
  </ds:schemaRefs>
</ds:datastoreItem>
</file>

<file path=customXml/itemProps3.xml><?xml version="1.0" encoding="utf-8"?>
<ds:datastoreItem xmlns:ds="http://schemas.openxmlformats.org/officeDocument/2006/customXml" ds:itemID="{A773D814-2CD7-4712-81DB-E90B4FD65BBA}">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Instrucciones</vt:lpstr>
      <vt:lpstr>1. Main Charact, Cert &amp; Insp</vt:lpstr>
      <vt:lpstr>2.Evaluacion_Tecnica_Total</vt:lpstr>
      <vt:lpstr>Resumen_Anexo_9</vt:lpstr>
      <vt:lpstr>'1. Main Charact, Cert &amp; Insp'!Área_de_impresión</vt:lpstr>
      <vt:lpstr>Instrucciones!Área_de_impresión</vt:lpstr>
      <vt:lpstr>Resumen_Anexo_9!Área_de_impresión</vt:lpstr>
      <vt:lpstr>'1. Main Charact, Cert &amp; Insp'!Títulos_a_imprimir</vt:lpstr>
      <vt:lpstr>Resumen_Anexo_9!Títulos_a_imprimir</vt:lpstr>
    </vt:vector>
  </TitlesOfParts>
  <Company>Pan American Energy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Rueda</dc:creator>
  <cp:lastModifiedBy>Balacco Ansiaume, Luciano</cp:lastModifiedBy>
  <cp:lastPrinted>2018-12-08T20:09:14Z</cp:lastPrinted>
  <dcterms:created xsi:type="dcterms:W3CDTF">2016-05-22T16:41:13Z</dcterms:created>
  <dcterms:modified xsi:type="dcterms:W3CDTF">2026-01-19T20:25:34Z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0x010100D3A65EBBCD11A748AE21DFBB71414241</vt:lpwstr>
  </property>
</Properties>
</file>